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71e833664867f1/Meulstroom Lodge/Weddings/"/>
    </mc:Choice>
  </mc:AlternateContent>
  <xr:revisionPtr revIDLastSave="420" documentId="8_{BC09843E-76D9-484D-8829-AF74D4975E20}" xr6:coauthVersionLast="47" xr6:coauthVersionMax="47" xr10:uidLastSave="{E08AAAA6-351D-7842-8228-70CFB0A16D3B}"/>
  <bookViews>
    <workbookView xWindow="560" yWindow="740" windowWidth="36940" windowHeight="19400" tabRatio="817" xr2:uid="{3691A89A-510F-4D74-918F-6A84BB2B234E}"/>
  </bookViews>
  <sheets>
    <sheet name="ESTIMATOR WW" sheetId="1" r:id="rId1"/>
    <sheet name="ESTIMATOR SUN-THU SLEEPOVER" sheetId="5" r:id="rId2"/>
    <sheet name="LA GIBIER SMALL WEDDINGS" sheetId="7" r:id="rId3"/>
    <sheet name="DATA" sheetId="3" r:id="rId4"/>
  </sheets>
  <definedNames>
    <definedName name="DropdownList">DATA!$A$44:$B$48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7" l="1"/>
  <c r="C24" i="7"/>
  <c r="C20" i="7"/>
  <c r="C19" i="7"/>
  <c r="C18" i="7"/>
  <c r="C15" i="7"/>
  <c r="C12" i="7"/>
  <c r="C11" i="7"/>
  <c r="C10" i="7"/>
  <c r="C9" i="7"/>
  <c r="D31" i="1"/>
  <c r="C8" i="7" l="1"/>
  <c r="C26" i="7"/>
  <c r="C25" i="7"/>
  <c r="C26" i="5"/>
  <c r="C25" i="5"/>
  <c r="C25" i="1" l="1"/>
  <c r="C28" i="1"/>
  <c r="C16" i="1"/>
  <c r="D16" i="1" s="1"/>
  <c r="C18" i="1"/>
  <c r="D18" i="1" s="1"/>
  <c r="C12" i="1"/>
  <c r="D12" i="1" s="1"/>
  <c r="C11" i="1"/>
  <c r="D11" i="1" s="1"/>
  <c r="D27" i="7"/>
  <c r="D24" i="7"/>
  <c r="D20" i="7"/>
  <c r="D19" i="7"/>
  <c r="D18" i="7"/>
  <c r="D15" i="7"/>
  <c r="C16" i="7"/>
  <c r="D16" i="7" s="1"/>
  <c r="D11" i="7"/>
  <c r="D10" i="7"/>
  <c r="D8" i="7"/>
  <c r="D9" i="7"/>
  <c r="D28" i="7"/>
  <c r="D23" i="7"/>
  <c r="D22" i="7"/>
  <c r="D21" i="7"/>
  <c r="D17" i="7"/>
  <c r="D14" i="7"/>
  <c r="D13" i="7"/>
  <c r="D27" i="5"/>
  <c r="C24" i="5"/>
  <c r="D24" i="5" s="1"/>
  <c r="C20" i="5"/>
  <c r="D20" i="5" s="1"/>
  <c r="C19" i="5"/>
  <c r="D19" i="5" s="1"/>
  <c r="C18" i="5"/>
  <c r="D18" i="5" s="1"/>
  <c r="C15" i="5"/>
  <c r="D15" i="5" s="1"/>
  <c r="C16" i="5"/>
  <c r="D16" i="5" s="1"/>
  <c r="C12" i="5"/>
  <c r="D12" i="5" s="1"/>
  <c r="C11" i="5"/>
  <c r="D11" i="5" s="1"/>
  <c r="C10" i="5"/>
  <c r="D10" i="5" s="1"/>
  <c r="C9" i="5"/>
  <c r="D9" i="5" s="1"/>
  <c r="C8" i="5"/>
  <c r="D8" i="5" s="1"/>
  <c r="D31" i="5"/>
  <c r="D28" i="5"/>
  <c r="D23" i="5"/>
  <c r="D22" i="5"/>
  <c r="D21" i="5"/>
  <c r="D17" i="5"/>
  <c r="D14" i="5"/>
  <c r="D13" i="5"/>
  <c r="C19" i="1"/>
  <c r="D19" i="1" s="1"/>
  <c r="C26" i="1"/>
  <c r="D26" i="1" s="1"/>
  <c r="C24" i="1"/>
  <c r="D24" i="1" s="1"/>
  <c r="C22" i="1"/>
  <c r="D22" i="1" s="1"/>
  <c r="C20" i="1"/>
  <c r="D20" i="1" s="1"/>
  <c r="C17" i="1"/>
  <c r="D17" i="1" s="1"/>
  <c r="C15" i="1"/>
  <c r="D15" i="1" s="1"/>
  <c r="C13" i="1"/>
  <c r="D13" i="1" s="1"/>
  <c r="C10" i="1"/>
  <c r="D10" i="1" s="1"/>
  <c r="C9" i="1"/>
  <c r="D9" i="1" s="1"/>
  <c r="C8" i="1"/>
  <c r="D8" i="1" s="1"/>
  <c r="D14" i="1"/>
  <c r="D21" i="1"/>
  <c r="D27" i="1"/>
  <c r="D23" i="1"/>
  <c r="D29" i="7" l="1"/>
  <c r="D31" i="7" s="1"/>
  <c r="D29" i="5"/>
  <c r="D32" i="5" s="1"/>
  <c r="D29" i="1"/>
  <c r="D32" i="1" s="1"/>
</calcChain>
</file>

<file path=xl/sharedStrings.xml><?xml version="1.0" encoding="utf-8"?>
<sst xmlns="http://schemas.openxmlformats.org/spreadsheetml/2006/main" count="288" uniqueCount="156">
  <si>
    <t>WEDDING COST ESTIMATOR</t>
  </si>
  <si>
    <t>DESCRIPTION</t>
  </si>
  <si>
    <t>QTY</t>
  </si>
  <si>
    <t>UNIT PRICE</t>
  </si>
  <si>
    <t>SUB TOTAL</t>
  </si>
  <si>
    <t>~~SELECT A WEDDING PACKAGE~~</t>
  </si>
  <si>
    <t>Additional guests (sleepover) - Adults</t>
  </si>
  <si>
    <t>Additional guests (sleepover) - Children 2-6 years</t>
  </si>
  <si>
    <t>2. Do you have more guests than the package min? Enter the 'Qty' guests where applicable</t>
  </si>
  <si>
    <t>Additional guests (sleepover) - Children 7-12 years</t>
  </si>
  <si>
    <t>Additional guests, incl. service providers (reception only)</t>
  </si>
  <si>
    <t>~~SELECT DÉCOR PACKAGE~~</t>
  </si>
  <si>
    <t>FLOWERS &amp; CONSUMABLES BUDGET</t>
  </si>
  <si>
    <t>~~SELECT BUDGET~~</t>
  </si>
  <si>
    <t>4. 'Unit price' - select your budget (this will be discussed in detail at your first décor meeting)</t>
  </si>
  <si>
    <t>Water bottles at ceremony (500ml)</t>
  </si>
  <si>
    <t>5. 'Qty' - do you want us to supply bottles water? You are welcome to bring your own at no additional cost</t>
  </si>
  <si>
    <t>6. 'Description' - choose a canape option (none is also an option). 7. 'Qty' - enter for how many guests/platters.</t>
  </si>
  <si>
    <t>ALCOHOLIC PUNCH (pp)</t>
  </si>
  <si>
    <t>8. 'Qty' - enter a amount if you wish to include any of the options to be served at the canapes. If not, leave blank or 0</t>
  </si>
  <si>
    <t>TIPSY POPSICLES</t>
  </si>
  <si>
    <t>BUDGET FOR BEERS, CIDERS &amp; SOFT DRINKS at canapes</t>
  </si>
  <si>
    <t>9. 'Unit price' - select a budget if you wish to add a ice bath with drinks at the canapes. R0 is also an option</t>
  </si>
  <si>
    <t>SPARKLING WINE (p.750ml)</t>
  </si>
  <si>
    <t>10. 'Qty' - enter the qty of sparkling wine bottles you would like to budget for (tip: 1 bottle per 6-8 guests/ per table)</t>
  </si>
  <si>
    <t>WINE (p.750ml) - please refer to our wine list</t>
  </si>
  <si>
    <t>11. If you would like to add wine to your budget, please refer to our wine list and enter it manually</t>
  </si>
  <si>
    <t>CORKAGE FEE (p.750ml)</t>
  </si>
  <si>
    <t>12. 'Qty' - You are welcome to bring your own sparkling wine/ wine for the reception at a corkage fee. (max 1 sparkling &amp; 2 wine bottles per table)</t>
  </si>
  <si>
    <t>SNACK PLATTER FOR DRESSING ROOMS (serves 6-8)</t>
  </si>
  <si>
    <t>BUDGET FOR BAR TAB</t>
  </si>
  <si>
    <t>ESTIMATE TOTAL</t>
  </si>
  <si>
    <t>LESS DEPOSIT</t>
  </si>
  <si>
    <t>TOTAL OUTSTANDING AFTER GUESTS' ACCOMMODATION CONTRIBUTIONS &amp; DEPOSIT</t>
  </si>
  <si>
    <t>3. 'Description' - décor package A included</t>
  </si>
  <si>
    <t>7. 'Qty' - enter a amount if you wish to include any of the options to be served at the canapes. If not, leave blank or 0</t>
  </si>
  <si>
    <t>8. 'Unit price' - select a budget if you wish to add a ice bath with drinks at the canapes. R0 is also an option</t>
  </si>
  <si>
    <t>9. If you would like to add wine to your budget, please refer to our wine list and enter it manually</t>
  </si>
  <si>
    <t>10. 'Qty' - You are welcome to bring your own sparkling wine/ wine for the reception at a corkage fee. (max 1 sparkling &amp; 2 wine bottles per table)</t>
  </si>
  <si>
    <t>2. Enter the 'Qty' guests where applicable</t>
  </si>
  <si>
    <t>GIN BAR (pp/ min 20)</t>
  </si>
  <si>
    <t>TOTAL OUTSTANDING AFTER DEPOSIT</t>
  </si>
  <si>
    <t>(Popsicles incl. in ELITE option)</t>
  </si>
  <si>
    <t>LITE</t>
  </si>
  <si>
    <t>ELITE</t>
  </si>
  <si>
    <t>X</t>
  </si>
  <si>
    <t>INCLUDED</t>
  </si>
  <si>
    <t>TRIAL FOR BRIDE HAIR AND MAKEUP</t>
  </si>
  <si>
    <t>BRIDESMAIDS/MOTHERS HAIR AND MAKEUP (PP) (incl. travelling)</t>
  </si>
  <si>
    <t>TRIAL FOR BRIDESMAIDS/MOTHERS HAIR AND MAKEUP</t>
  </si>
  <si>
    <t>NON-ALCOHOLIC PUNCH (p.L)</t>
  </si>
  <si>
    <t>GIN BAR</t>
  </si>
  <si>
    <t>BUDGET FOR BEERS, CIDERS &amp; SOFT DRINKS</t>
  </si>
  <si>
    <t xml:space="preserve">CORKAGE FEE (p.750ml) </t>
  </si>
  <si>
    <t xml:space="preserve">WINE (p.750ml) - please refer to our wine list </t>
  </si>
  <si>
    <t xml:space="preserve">SPARKLING WINE (p.750ml) </t>
  </si>
  <si>
    <t xml:space="preserve">TIPSY POPSICLES </t>
  </si>
  <si>
    <t xml:space="preserve">Water bottles at ceremony (500ml) </t>
  </si>
  <si>
    <r>
      <t xml:space="preserve">3. 'Description' - choose between décor package A or B APPLICABLE to the CORRECT YEAR </t>
    </r>
    <r>
      <rPr>
        <i/>
        <sz val="11"/>
        <color theme="5" tint="-0.499984740745262"/>
        <rFont val="Century Gothic"/>
        <family val="1"/>
      </rPr>
      <t>(must choose one)</t>
    </r>
  </si>
  <si>
    <r>
      <t>DÉCOR PACKAGE OPTION A</t>
    </r>
    <r>
      <rPr>
        <i/>
        <sz val="11"/>
        <color theme="1"/>
        <rFont val="Century Gothic"/>
        <family val="1"/>
      </rPr>
      <t xml:space="preserve"> </t>
    </r>
    <r>
      <rPr>
        <b/>
        <i/>
        <sz val="12"/>
        <color theme="1"/>
        <rFont val="Century Gothic"/>
        <family val="1"/>
      </rPr>
      <t>(included)</t>
    </r>
  </si>
  <si>
    <r>
      <t>NON-ALCOHOLIC PUNCH</t>
    </r>
    <r>
      <rPr>
        <i/>
        <sz val="11"/>
        <color theme="1"/>
        <rFont val="Century Gothic"/>
        <family val="1"/>
      </rPr>
      <t xml:space="preserve"> </t>
    </r>
    <r>
      <rPr>
        <b/>
        <i/>
        <sz val="12"/>
        <color theme="1"/>
        <rFont val="Century Gothic"/>
        <family val="1"/>
      </rPr>
      <t>(included)</t>
    </r>
  </si>
  <si>
    <r>
      <t xml:space="preserve">SPARKLING WINE (p.750ml) </t>
    </r>
    <r>
      <rPr>
        <b/>
        <i/>
        <sz val="12"/>
        <color theme="1"/>
        <rFont val="Century Gothic"/>
        <family val="1"/>
      </rPr>
      <t>(included)</t>
    </r>
  </si>
  <si>
    <r>
      <t>FLOWERS &amp; CONSUMABLES</t>
    </r>
    <r>
      <rPr>
        <b/>
        <i/>
        <sz val="11"/>
        <color theme="1"/>
        <rFont val="Century Gothic"/>
        <family val="1"/>
      </rPr>
      <t xml:space="preserve"> (included)</t>
    </r>
  </si>
  <si>
    <t>BRIDE HAIR AND MAKEUP (travelling NOT INCL.)</t>
  </si>
  <si>
    <t>PHOTOGRAPHER INCLUDED 8 HOUR SHOOT (+-300 IMAGES)</t>
  </si>
  <si>
    <t>DJ INCLUDED 8-10 HOURS PLAYTIME</t>
  </si>
  <si>
    <t>~~2026~~</t>
  </si>
  <si>
    <t>2026 WEEKEND IN JAN &amp; FEB (min 80)</t>
  </si>
  <si>
    <t>2026 WEEKEND IN JAN &amp; FEB (min 100)</t>
  </si>
  <si>
    <t>2026 WEEKEND IN MARCH, SEP &amp; OCT (min 100)</t>
  </si>
  <si>
    <t>2026 WEEKEND IN APR &amp; MAY (min 100)</t>
  </si>
  <si>
    <t>2026 SPECIAL 13-15MRT, 3-5APR, 1-3MAY (min 100)</t>
  </si>
  <si>
    <t>2027 SPECIAL 13-15MRT, 3-5APR, 1-3MAY (min 80)</t>
  </si>
  <si>
    <t>2026 WEEKEND IN JUN, JUL &amp; AUG (min 100)</t>
  </si>
  <si>
    <t>2026 WEEKEND IN JUN, JUL &amp; AUG (min 80)</t>
  </si>
  <si>
    <t>2026 WEEKEND IN NOV (min 100)</t>
  </si>
  <si>
    <t>2026 WEEKEND IN DEC (min 100)</t>
  </si>
  <si>
    <t>2026 WEEKEND IN DEC (min 80)</t>
  </si>
  <si>
    <t>2026 DÉCOR OPTION A</t>
  </si>
  <si>
    <t>2026 DÉCOR OPTION B</t>
  </si>
  <si>
    <t>CHATEAU GATEAUX GOURMET CAKE</t>
  </si>
  <si>
    <t>CHOCOLATE NOSTALGIA 2-TIER (24CM &amp; 18CM)</t>
  </si>
  <si>
    <t>MOZART 2-TIER (24CM &amp; 18CM)</t>
  </si>
  <si>
    <t>VANILLA DREAM 2-TIER (24CM &amp; 18CM)</t>
  </si>
  <si>
    <t>SWISS CARROT 2-TIER (24CM &amp; 18CM)</t>
  </si>
  <si>
    <t>BLACK FORREST 1-TIER &amp; SMALL CAKES (24CM &amp; 33 MINI)</t>
  </si>
  <si>
    <t>~~SELECT LIGHT LUNCH OPTION~~</t>
  </si>
  <si>
    <t>13. 'Description' - choose a light lunch option for Saturday afternoon @ 13:00 (none is also an option). 14. 'Qty' - enter for how many guest.</t>
  </si>
  <si>
    <t>15. 'Qty' - We recommend that you add 2 x platters; one for the bride and one for the groom's dressing rooms</t>
  </si>
  <si>
    <t>16. 'Unit price' - select a budget if you wish to have a bar tab. R0 is also an option</t>
  </si>
  <si>
    <t>17. 'Description' - choose a cake option (none is also an option). 18. 'Qty' - enter for how many cakes (uasually one, 2-tier is enough for 80 guest).</t>
  </si>
  <si>
    <t>~~SELECT CAKE OPTION~~</t>
  </si>
  <si>
    <t>11. 'Description' - choose a light lunch option for Saturday afternoon @ 13:00 (none is also an option). 12. 'Qty' - enter for how many guest.</t>
  </si>
  <si>
    <t>2026 WEDDING &amp; SLEEPOVER SUN-THU SPECIAL (50)</t>
  </si>
  <si>
    <t>11. 'Description' - choose a light lunch option for guest upon arrival @ 13:00 (none is also an option). 12. 'Qty' - enter for how many guest.</t>
  </si>
  <si>
    <t>13. 'Description' - choose a cake option (none is also an option) ONLY Applicable on Lite package. 14. 'Qty' - enter for how many cakes (uasually one, 2-tier is enough for 50 guest).</t>
  </si>
  <si>
    <t>13. 'Description' - choose a cake option (none is also an option). 14. 'Qty' - enter for how many cakes (uasually one, 2-tier is enough for 80 guest).</t>
  </si>
  <si>
    <t xml:space="preserve">2026 LITE (25) </t>
  </si>
  <si>
    <t xml:space="preserve">2026 LITE (30) </t>
  </si>
  <si>
    <t xml:space="preserve">2026 LITE (35) </t>
  </si>
  <si>
    <t xml:space="preserve">2026 LITE (40) </t>
  </si>
  <si>
    <t>2026 LITE (45)</t>
  </si>
  <si>
    <t xml:space="preserve">2026 LITE (50) </t>
  </si>
  <si>
    <t>2026 ELITE (25)</t>
  </si>
  <si>
    <t>2026 ELITE (30)</t>
  </si>
  <si>
    <t>2026 ELITE (35)</t>
  </si>
  <si>
    <t>2026 ELITE (40)</t>
  </si>
  <si>
    <t>2026 ELITE (45)</t>
  </si>
  <si>
    <t>2026 ELITE (50)</t>
  </si>
  <si>
    <t>2026 LITE (25) (W)</t>
  </si>
  <si>
    <t>2026 LITE (30) (W)</t>
  </si>
  <si>
    <t>2026 LITE (35) (W)</t>
  </si>
  <si>
    <t>2026 LITE (40) (W)</t>
  </si>
  <si>
    <t>2026 LITE (45) (W)</t>
  </si>
  <si>
    <t>2026 LITE (50) (W)</t>
  </si>
  <si>
    <t>2026 ELITE (25) (W)</t>
  </si>
  <si>
    <t>2026 ELITE (30) (W)</t>
  </si>
  <si>
    <t>2026 ELITE (35) (W)</t>
  </si>
  <si>
    <t>2026 ELITE (40) (W)</t>
  </si>
  <si>
    <t>2026 ELITE (45) (W)</t>
  </si>
  <si>
    <t>2026 ELITE (50) (W)</t>
  </si>
  <si>
    <t>~~LITE OPTIONS (SUMMER '26)~~</t>
  </si>
  <si>
    <t>~~LITE OPTIONS (WINTER '26)~~</t>
  </si>
  <si>
    <t>~~ELITE OPTIONS (SUMMER '26)~~</t>
  </si>
  <si>
    <t>~~ELITE OPTIONS  (WINTER '26)~~</t>
  </si>
  <si>
    <t>WEEKEND WEDDINGS '26</t>
  </si>
  <si>
    <t>SUN-THU SLEEPOVER '26</t>
  </si>
  <si>
    <t>LA GIBIER SMALL WEDDINGS '26</t>
  </si>
  <si>
    <t>WEEKEND WEDDING DATA '26</t>
  </si>
  <si>
    <r>
      <t>DÉCOR OPTION A</t>
    </r>
    <r>
      <rPr>
        <b/>
        <i/>
        <sz val="9"/>
        <color theme="1"/>
        <rFont val="Century Gothic"/>
        <family val="1"/>
      </rPr>
      <t xml:space="preserve"> (included)</t>
    </r>
  </si>
  <si>
    <t>SNACK PLATTER FOR DRESSING ROOMS (serves 5-6)</t>
  </si>
  <si>
    <t>ALCOHOLIC PUNCH (p.p)</t>
  </si>
  <si>
    <t xml:space="preserve">ALCOHOLIC PUNCH (p.p) </t>
  </si>
  <si>
    <t>OPTION B CANAPES (per PLATTER)</t>
  </si>
  <si>
    <t>OPTION A CANAPES (p.p)</t>
  </si>
  <si>
    <t>NO ADDITIONAL CANAPES (p.p)</t>
  </si>
  <si>
    <t>BOEREWORS ROLLS WITH SALAD (p.p)</t>
  </si>
  <si>
    <t>BOEREWORS ROLLS (p.p)</t>
  </si>
  <si>
    <t>~~SELECT CANAPES (For 100 pax - min of 10 platter/100 pax)~~</t>
  </si>
  <si>
    <t xml:space="preserve">GIN BAR (p.p/ min 60)  </t>
  </si>
  <si>
    <r>
      <t>NON-ALCOHOLIC PUNCH</t>
    </r>
    <r>
      <rPr>
        <b/>
        <i/>
        <sz val="11"/>
        <color theme="1"/>
        <rFont val="Century Gothic"/>
        <family val="1"/>
      </rPr>
      <t xml:space="preserve"> </t>
    </r>
    <r>
      <rPr>
        <i/>
        <sz val="11"/>
        <color theme="1"/>
        <rFont val="Century Gothic"/>
        <family val="1"/>
      </rPr>
      <t>(p.L)</t>
    </r>
    <r>
      <rPr>
        <sz val="11"/>
        <color theme="1"/>
        <rFont val="Century Gothic"/>
        <family val="1"/>
      </rPr>
      <t xml:space="preserve"> </t>
    </r>
  </si>
  <si>
    <r>
      <t xml:space="preserve">CHARGE YOUR GUESTS FOR ACCOMMODATION </t>
    </r>
    <r>
      <rPr>
        <b/>
        <i/>
        <sz val="11"/>
        <color theme="1"/>
        <rFont val="Century Gothic"/>
        <family val="1"/>
      </rPr>
      <t>(used an example of R1 255 pp for the weekend; 2 nights &amp; meals)</t>
    </r>
  </si>
  <si>
    <t>**PLEASE NOT - ALL DRINK &amp; CANAPÉ PRICES ARE BASED UPON 2026 PRICES - SUJECT TO CHANGE</t>
  </si>
  <si>
    <t>GIN BAR (p.p/ min 60)</t>
  </si>
  <si>
    <r>
      <t xml:space="preserve">CHARGE YOUR GUESTS FOR ACCOMMODATION </t>
    </r>
    <r>
      <rPr>
        <b/>
        <i/>
        <sz val="11"/>
        <color theme="1"/>
        <rFont val="Century Gothic"/>
        <family val="1"/>
      </rPr>
      <t>(used an example of R800 pp for accommodation and brunch)</t>
    </r>
  </si>
  <si>
    <t>** PLEASE NOT - ALL DRINK &amp; CANAPÉ PRICES ARE BASED UPON 2026 PRICES - SUJECT TO CHANGE</t>
  </si>
  <si>
    <t>1. 'Description' - choose the MONTH you want to get married.</t>
  </si>
  <si>
    <r>
      <t>1. 'Description' - choose the YEAR you want to get married.</t>
    </r>
    <r>
      <rPr>
        <b/>
        <sz val="11"/>
        <color theme="5" tint="-0.499984740745262"/>
        <rFont val="Century Gothic"/>
        <family val="1"/>
      </rPr>
      <t xml:space="preserve"> </t>
    </r>
  </si>
  <si>
    <t>SUN-THU SLEEPOVER '26 DATA</t>
  </si>
  <si>
    <t>LA GIBIER SMALL WEDDINGS '26 DATA</t>
  </si>
  <si>
    <r>
      <t>1. 'Description' - choose LITE or ELITE package &amp; min guest.</t>
    </r>
    <r>
      <rPr>
        <b/>
        <sz val="11"/>
        <color theme="3"/>
        <rFont val="Century Gothic"/>
        <family val="1"/>
      </rPr>
      <t xml:space="preserve"> </t>
    </r>
  </si>
  <si>
    <t xml:space="preserve">6. 'Description' - choose a canape option (none is also an option). 7. 'Qty' - enter for how many guests/platters. </t>
  </si>
  <si>
    <t>TIPSY POPSICLES P.P</t>
  </si>
  <si>
    <t>GIN BAR P.P</t>
  </si>
  <si>
    <t>CANAPÉ TAPA BROODJIE P.P</t>
  </si>
  <si>
    <t>CAKE 2-TIERS (CHATEAU GATEAUX CAKE)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</si>
</sst>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&quot;#,##0.00_);[Red]\(&quot;R&quot;#,##0.00\)"/>
    <numFmt numFmtId="164" formatCode="_-&quot;R&quot;* #,##0.00_-;\-&quot;R&quot;* #,##0.00_-;_-&quot;R&quot;* &quot;-&quot;??_-;_-@_-"/>
    <numFmt numFmtId="165" formatCode="&quot;R&quot;#,##0.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peak Pro"/>
      <family val="2"/>
    </font>
    <font>
      <b/>
      <sz val="11"/>
      <color theme="1"/>
      <name val="Speak Pro"/>
      <family val="2"/>
    </font>
    <font>
      <b/>
      <sz val="14"/>
      <color theme="1"/>
      <name val="Speak Pro"/>
      <family val="2"/>
    </font>
    <font>
      <b/>
      <sz val="16"/>
      <color theme="1"/>
      <name val="Calibri"/>
      <family val="2"/>
      <scheme val="minor"/>
    </font>
    <font>
      <b/>
      <sz val="22"/>
      <color theme="0"/>
      <name val="Century Gothic"/>
      <family val="1"/>
    </font>
    <font>
      <sz val="11"/>
      <color theme="1"/>
      <name val="Century Gothic"/>
      <family val="1"/>
    </font>
    <font>
      <b/>
      <sz val="20"/>
      <color theme="1"/>
      <name val="Century Gothic"/>
      <family val="1"/>
    </font>
    <font>
      <b/>
      <sz val="12"/>
      <color theme="1"/>
      <name val="Century Gothic"/>
      <family val="1"/>
    </font>
    <font>
      <sz val="11"/>
      <color theme="5" tint="-0.499984740745262"/>
      <name val="Century Gothic"/>
      <family val="1"/>
    </font>
    <font>
      <b/>
      <sz val="14"/>
      <color theme="1"/>
      <name val="Century Gothic"/>
      <family val="1"/>
    </font>
    <font>
      <b/>
      <sz val="11"/>
      <color theme="1"/>
      <name val="Century Gothic"/>
      <family val="1"/>
    </font>
    <font>
      <i/>
      <sz val="11"/>
      <color theme="5" tint="-0.499984740745262"/>
      <name val="Century Gothic"/>
      <family val="1"/>
    </font>
    <font>
      <sz val="11"/>
      <name val="Century Gothic"/>
      <family val="1"/>
    </font>
    <font>
      <b/>
      <i/>
      <sz val="11"/>
      <color theme="1"/>
      <name val="Century Gothic"/>
      <family val="1"/>
    </font>
    <font>
      <b/>
      <sz val="14"/>
      <color theme="0"/>
      <name val="Century Gothic"/>
      <family val="1"/>
    </font>
    <font>
      <b/>
      <sz val="11"/>
      <color theme="5" tint="-0.499984740745262"/>
      <name val="Century Gothic"/>
      <family val="1"/>
    </font>
    <font>
      <i/>
      <sz val="11"/>
      <color theme="1"/>
      <name val="Century Gothic"/>
      <family val="1"/>
    </font>
    <font>
      <b/>
      <i/>
      <sz val="12"/>
      <color theme="1"/>
      <name val="Century Gothic"/>
      <family val="1"/>
    </font>
    <font>
      <sz val="11"/>
      <color theme="3"/>
      <name val="Century Gothic"/>
      <family val="1"/>
    </font>
    <font>
      <b/>
      <sz val="11"/>
      <color theme="3"/>
      <name val="Century Gothic"/>
      <family val="1"/>
    </font>
    <font>
      <b/>
      <sz val="16"/>
      <color theme="1"/>
      <name val="Century Gothic"/>
      <family val="1"/>
    </font>
    <font>
      <b/>
      <sz val="9"/>
      <color theme="1"/>
      <name val="Century Gothic"/>
      <family val="1"/>
    </font>
    <font>
      <sz val="9"/>
      <color theme="1"/>
      <name val="Century Gothic"/>
      <family val="1"/>
    </font>
    <font>
      <b/>
      <i/>
      <sz val="9"/>
      <color theme="1"/>
      <name val="Century Gothic"/>
      <family val="1"/>
    </font>
    <font>
      <b/>
      <sz val="8"/>
      <color theme="1"/>
      <name val="Century Gothic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C099"/>
        <bgColor indexed="64"/>
      </patternFill>
    </fill>
    <fill>
      <patternFill patternType="solid">
        <fgColor rgb="FFE9C17A"/>
        <bgColor indexed="64"/>
      </patternFill>
    </fill>
    <fill>
      <patternFill patternType="solid">
        <fgColor rgb="FFF2CB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7" fillId="5" borderId="0" xfId="0" applyFont="1" applyFill="1"/>
    <xf numFmtId="0" fontId="8" fillId="0" borderId="0" xfId="0" applyFont="1"/>
    <xf numFmtId="0" fontId="8" fillId="5" borderId="0" xfId="0" applyFont="1" applyFill="1"/>
    <xf numFmtId="0" fontId="8" fillId="5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65" fontId="8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quotePrefix="1" applyFont="1"/>
    <xf numFmtId="0" fontId="13" fillId="7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165" fontId="17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49" fontId="13" fillId="0" borderId="0" xfId="0" applyNumberFormat="1" applyFont="1"/>
    <xf numFmtId="49" fontId="13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0" fontId="13" fillId="11" borderId="1" xfId="0" applyFont="1" applyFill="1" applyBorder="1" applyAlignment="1">
      <alignment horizontal="left" vertical="center" wrapText="1"/>
    </xf>
    <xf numFmtId="165" fontId="13" fillId="11" borderId="2" xfId="0" applyNumberFormat="1" applyFont="1" applyFill="1" applyBorder="1" applyAlignment="1">
      <alignment horizontal="right"/>
    </xf>
    <xf numFmtId="165" fontId="13" fillId="11" borderId="3" xfId="0" applyNumberFormat="1" applyFont="1" applyFill="1" applyBorder="1" applyAlignment="1">
      <alignment horizontal="center"/>
    </xf>
    <xf numFmtId="165" fontId="17" fillId="11" borderId="0" xfId="0" applyNumberFormat="1" applyFont="1" applyFill="1" applyAlignment="1">
      <alignment horizontal="center" vertical="center"/>
    </xf>
    <xf numFmtId="0" fontId="13" fillId="11" borderId="6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center" vertical="center" wrapText="1"/>
    </xf>
    <xf numFmtId="165" fontId="13" fillId="11" borderId="4" xfId="0" applyNumberFormat="1" applyFont="1" applyFill="1" applyBorder="1" applyAlignment="1">
      <alignment horizontal="right"/>
    </xf>
    <xf numFmtId="165" fontId="13" fillId="11" borderId="7" xfId="0" applyNumberFormat="1" applyFont="1" applyFill="1" applyBorder="1" applyAlignment="1">
      <alignment horizontal="center"/>
    </xf>
    <xf numFmtId="0" fontId="8" fillId="5" borderId="9" xfId="0" applyFont="1" applyFill="1" applyBorder="1"/>
    <xf numFmtId="165" fontId="8" fillId="5" borderId="9" xfId="0" applyNumberFormat="1" applyFont="1" applyFill="1" applyBorder="1"/>
    <xf numFmtId="0" fontId="8" fillId="0" borderId="9" xfId="0" applyFont="1" applyBorder="1"/>
    <xf numFmtId="0" fontId="8" fillId="7" borderId="9" xfId="0" applyFont="1" applyFill="1" applyBorder="1"/>
    <xf numFmtId="165" fontId="8" fillId="0" borderId="9" xfId="0" applyNumberFormat="1" applyFont="1" applyBorder="1"/>
    <xf numFmtId="165" fontId="13" fillId="11" borderId="9" xfId="0" applyNumberFormat="1" applyFont="1" applyFill="1" applyBorder="1"/>
    <xf numFmtId="165" fontId="15" fillId="5" borderId="9" xfId="0" applyNumberFormat="1" applyFont="1" applyFill="1" applyBorder="1"/>
    <xf numFmtId="0" fontId="8" fillId="8" borderId="9" xfId="0" applyFont="1" applyFill="1" applyBorder="1"/>
    <xf numFmtId="165" fontId="8" fillId="8" borderId="9" xfId="0" applyNumberFormat="1" applyFont="1" applyFill="1" applyBorder="1"/>
    <xf numFmtId="0" fontId="12" fillId="10" borderId="10" xfId="0" applyFont="1" applyFill="1" applyBorder="1" applyAlignment="1">
      <alignment horizontal="left" wrapText="1"/>
    </xf>
    <xf numFmtId="0" fontId="8" fillId="5" borderId="11" xfId="0" applyFont="1" applyFill="1" applyBorder="1"/>
    <xf numFmtId="165" fontId="8" fillId="5" borderId="11" xfId="0" applyNumberFormat="1" applyFont="1" applyFill="1" applyBorder="1"/>
    <xf numFmtId="165" fontId="8" fillId="10" borderId="12" xfId="0" applyNumberFormat="1" applyFont="1" applyFill="1" applyBorder="1"/>
    <xf numFmtId="0" fontId="8" fillId="0" borderId="13" xfId="0" applyFont="1" applyBorder="1"/>
    <xf numFmtId="165" fontId="8" fillId="10" borderId="14" xfId="0" applyNumberFormat="1" applyFont="1" applyFill="1" applyBorder="1"/>
    <xf numFmtId="0" fontId="8" fillId="8" borderId="13" xfId="0" applyFont="1" applyFill="1" applyBorder="1"/>
    <xf numFmtId="0" fontId="13" fillId="10" borderId="13" xfId="0" applyFont="1" applyFill="1" applyBorder="1"/>
    <xf numFmtId="165" fontId="12" fillId="11" borderId="14" xfId="0" applyNumberFormat="1" applyFont="1" applyFill="1" applyBorder="1"/>
    <xf numFmtId="0" fontId="8" fillId="0" borderId="15" xfId="0" applyFont="1" applyBorder="1"/>
    <xf numFmtId="165" fontId="10" fillId="11" borderId="17" xfId="0" applyNumberFormat="1" applyFont="1" applyFill="1" applyBorder="1"/>
    <xf numFmtId="0" fontId="8" fillId="9" borderId="9" xfId="0" applyFont="1" applyFill="1" applyBorder="1"/>
    <xf numFmtId="165" fontId="13" fillId="2" borderId="9" xfId="0" applyNumberFormat="1" applyFont="1" applyFill="1" applyBorder="1"/>
    <xf numFmtId="0" fontId="12" fillId="6" borderId="10" xfId="0" applyFont="1" applyFill="1" applyBorder="1" applyAlignment="1">
      <alignment horizontal="left" vertical="center" wrapText="1"/>
    </xf>
    <xf numFmtId="165" fontId="8" fillId="2" borderId="12" xfId="0" applyNumberFormat="1" applyFont="1" applyFill="1" applyBorder="1"/>
    <xf numFmtId="165" fontId="8" fillId="2" borderId="14" xfId="0" applyNumberFormat="1" applyFont="1" applyFill="1" applyBorder="1"/>
    <xf numFmtId="0" fontId="13" fillId="6" borderId="13" xfId="0" applyFont="1" applyFill="1" applyBorder="1"/>
    <xf numFmtId="165" fontId="12" fillId="3" borderId="14" xfId="0" applyNumberFormat="1" applyFont="1" applyFill="1" applyBorder="1"/>
    <xf numFmtId="165" fontId="10" fillId="3" borderId="14" xfId="0" applyNumberFormat="1" applyFont="1" applyFill="1" applyBorder="1"/>
    <xf numFmtId="165" fontId="17" fillId="4" borderId="17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quotePrefix="1" applyFont="1"/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9" xfId="0" applyFont="1" applyBorder="1" applyAlignment="1">
      <alignment horizontal="right"/>
    </xf>
    <xf numFmtId="0" fontId="13" fillId="0" borderId="0" xfId="0" applyFont="1" applyAlignment="1">
      <alignment horizontal="right" vertical="center" wrapText="1"/>
    </xf>
    <xf numFmtId="0" fontId="10" fillId="0" borderId="16" xfId="0" applyFont="1" applyBorder="1" applyAlignment="1">
      <alignment horizontal="right"/>
    </xf>
    <xf numFmtId="0" fontId="7" fillId="1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0" borderId="9" xfId="0" applyFont="1" applyBorder="1" applyAlignment="1">
      <alignment horizontal="right"/>
    </xf>
    <xf numFmtId="0" fontId="13" fillId="0" borderId="15" xfId="0" applyFont="1" applyBorder="1" applyAlignment="1">
      <alignment horizontal="right" vertical="center" wrapText="1"/>
    </xf>
    <xf numFmtId="0" fontId="13" fillId="0" borderId="16" xfId="0" applyFont="1" applyBorder="1" applyAlignment="1">
      <alignment horizontal="right" vertical="center" wrapText="1"/>
    </xf>
    <xf numFmtId="0" fontId="23" fillId="3" borderId="0" xfId="0" applyFont="1" applyFill="1" applyAlignment="1">
      <alignment horizontal="center" vertical="center"/>
    </xf>
    <xf numFmtId="0" fontId="12" fillId="1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wrapText="1"/>
    </xf>
    <xf numFmtId="0" fontId="25" fillId="0" borderId="0" xfId="0" applyFont="1"/>
    <xf numFmtId="165" fontId="25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0" fontId="24" fillId="0" borderId="0" xfId="0" applyFont="1"/>
    <xf numFmtId="0" fontId="24" fillId="0" borderId="9" xfId="0" applyFont="1" applyBorder="1" applyAlignment="1">
      <alignment wrapText="1"/>
    </xf>
    <xf numFmtId="165" fontId="25" fillId="0" borderId="9" xfId="0" applyNumberFormat="1" applyFont="1" applyBorder="1" applyAlignment="1">
      <alignment horizontal="right"/>
    </xf>
    <xf numFmtId="49" fontId="24" fillId="0" borderId="9" xfId="0" applyNumberFormat="1" applyFont="1" applyBorder="1" applyAlignment="1">
      <alignment horizontal="left" vertical="center" wrapText="1"/>
    </xf>
    <xf numFmtId="8" fontId="25" fillId="0" borderId="9" xfId="0" applyNumberFormat="1" applyFont="1" applyBorder="1"/>
    <xf numFmtId="0" fontId="24" fillId="0" borderId="9" xfId="0" applyFont="1" applyBorder="1" applyAlignment="1">
      <alignment horizontal="left" wrapText="1"/>
    </xf>
    <xf numFmtId="0" fontId="24" fillId="0" borderId="9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5" fontId="25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/>
    <xf numFmtId="0" fontId="24" fillId="0" borderId="9" xfId="0" applyFont="1" applyBorder="1" applyAlignment="1">
      <alignment vertical="center"/>
    </xf>
    <xf numFmtId="0" fontId="25" fillId="0" borderId="9" xfId="0" applyFont="1" applyBorder="1"/>
    <xf numFmtId="165" fontId="25" fillId="0" borderId="20" xfId="0" applyNumberFormat="1" applyFont="1" applyBorder="1" applyAlignment="1">
      <alignment horizontal="right"/>
    </xf>
    <xf numFmtId="165" fontId="25" fillId="0" borderId="19" xfId="0" applyNumberFormat="1" applyFont="1" applyBorder="1" applyAlignment="1">
      <alignment horizontal="right"/>
    </xf>
    <xf numFmtId="49" fontId="24" fillId="0" borderId="22" xfId="0" applyNumberFormat="1" applyFont="1" applyBorder="1" applyAlignment="1">
      <alignment horizontal="left" vertical="center" wrapText="1"/>
    </xf>
    <xf numFmtId="0" fontId="24" fillId="0" borderId="20" xfId="0" applyFont="1" applyBorder="1" applyAlignment="1">
      <alignment wrapText="1"/>
    </xf>
    <xf numFmtId="0" fontId="24" fillId="0" borderId="22" xfId="0" applyFont="1" applyBorder="1" applyAlignment="1">
      <alignment wrapText="1"/>
    </xf>
    <xf numFmtId="0" fontId="24" fillId="0" borderId="20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0" xfId="0" applyFont="1" applyBorder="1"/>
    <xf numFmtId="0" fontId="24" fillId="0" borderId="22" xfId="0" applyFont="1" applyBorder="1"/>
    <xf numFmtId="0" fontId="24" fillId="0" borderId="19" xfId="0" applyFont="1" applyBorder="1"/>
    <xf numFmtId="0" fontId="24" fillId="13" borderId="18" xfId="0" applyFont="1" applyFill="1" applyBorder="1" applyAlignment="1">
      <alignment horizontal="left"/>
    </xf>
    <xf numFmtId="2" fontId="24" fillId="13" borderId="21" xfId="0" applyNumberFormat="1" applyFont="1" applyFill="1" applyBorder="1"/>
    <xf numFmtId="0" fontId="24" fillId="13" borderId="5" xfId="0" applyFont="1" applyFill="1" applyBorder="1" applyAlignment="1">
      <alignment wrapText="1"/>
    </xf>
    <xf numFmtId="0" fontId="24" fillId="13" borderId="3" xfId="0" applyFont="1" applyFill="1" applyBorder="1" applyAlignment="1">
      <alignment wrapText="1"/>
    </xf>
    <xf numFmtId="0" fontId="27" fillId="13" borderId="5" xfId="0" applyFont="1" applyFill="1" applyBorder="1" applyAlignment="1">
      <alignment wrapText="1"/>
    </xf>
    <xf numFmtId="0" fontId="24" fillId="14" borderId="20" xfId="0" applyFont="1" applyFill="1" applyBorder="1" applyAlignment="1">
      <alignment horizontal="left"/>
    </xf>
    <xf numFmtId="0" fontId="24" fillId="14" borderId="18" xfId="0" applyFont="1" applyFill="1" applyBorder="1"/>
    <xf numFmtId="0" fontId="24" fillId="13" borderId="23" xfId="0" applyFont="1" applyFill="1" applyBorder="1" applyAlignment="1">
      <alignment horizontal="center" vertical="center" wrapText="1"/>
    </xf>
    <xf numFmtId="0" fontId="24" fillId="13" borderId="24" xfId="0" applyFont="1" applyFill="1" applyBorder="1" applyAlignment="1">
      <alignment horizontal="center" vertical="center" wrapText="1"/>
    </xf>
    <xf numFmtId="0" fontId="24" fillId="13" borderId="25" xfId="0" applyFont="1" applyFill="1" applyBorder="1" applyAlignment="1">
      <alignment horizontal="center" vertical="center" wrapText="1"/>
    </xf>
    <xf numFmtId="0" fontId="24" fillId="14" borderId="18" xfId="0" applyFont="1" applyFill="1" applyBorder="1" applyAlignment="1">
      <alignment horizontal="center" vertical="center" wrapText="1"/>
    </xf>
    <xf numFmtId="0" fontId="24" fillId="13" borderId="23" xfId="0" applyFont="1" applyFill="1" applyBorder="1" applyAlignment="1">
      <alignment horizontal="center" vertical="center"/>
    </xf>
    <xf numFmtId="0" fontId="24" fillId="13" borderId="24" xfId="0" applyFont="1" applyFill="1" applyBorder="1" applyAlignment="1">
      <alignment horizontal="center" vertical="center"/>
    </xf>
    <xf numFmtId="0" fontId="24" fillId="13" borderId="25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horizontal="center" vertical="center"/>
    </xf>
    <xf numFmtId="0" fontId="24" fillId="14" borderId="20" xfId="0" applyFont="1" applyFill="1" applyBorder="1"/>
    <xf numFmtId="0" fontId="24" fillId="13" borderId="26" xfId="0" applyFont="1" applyFill="1" applyBorder="1" applyAlignment="1">
      <alignment horizontal="left"/>
    </xf>
    <xf numFmtId="2" fontId="24" fillId="13" borderId="5" xfId="0" applyNumberFormat="1" applyFont="1" applyFill="1" applyBorder="1"/>
    <xf numFmtId="0" fontId="24" fillId="14" borderId="9" xfId="0" applyFont="1" applyFill="1" applyBorder="1" applyAlignment="1">
      <alignment horizontal="left"/>
    </xf>
    <xf numFmtId="0" fontId="24" fillId="14" borderId="9" xfId="0" applyFont="1" applyFill="1" applyBorder="1" applyAlignment="1">
      <alignment horizontal="left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165" fontId="8" fillId="0" borderId="16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165" fontId="8" fillId="0" borderId="20" xfId="0" applyNumberFormat="1" applyFont="1" applyBorder="1" applyAlignment="1">
      <alignment horizontal="center" vertical="center"/>
    </xf>
    <xf numFmtId="165" fontId="10" fillId="0" borderId="18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099"/>
      <color rgb="FFF2CB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139959</xdr:rowOff>
    </xdr:from>
    <xdr:to>
      <xdr:col>4</xdr:col>
      <xdr:colOff>567612</xdr:colOff>
      <xdr:row>7</xdr:row>
      <xdr:rowOff>139959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F02347A-EADE-46F5-9D21-E3114FC0421C}"/>
            </a:ext>
          </a:extLst>
        </xdr:cNvPr>
        <xdr:cNvCxnSpPr/>
      </xdr:nvCxnSpPr>
      <xdr:spPr>
        <a:xfrm flipH="1">
          <a:off x="6344817" y="202163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116632</xdr:rowOff>
    </xdr:to>
    <xdr:sp macro="" textlink="">
      <xdr:nvSpPr>
        <xdr:cNvPr id="6" name="Right Brace 5">
          <a:extLst>
            <a:ext uri="{FF2B5EF4-FFF2-40B4-BE49-F238E27FC236}">
              <a16:creationId xmlns:a16="http://schemas.microsoft.com/office/drawing/2014/main" id="{7DE764B4-776C-4819-9141-62A9573A040F}"/>
            </a:ext>
          </a:extLst>
        </xdr:cNvPr>
        <xdr:cNvSpPr/>
      </xdr:nvSpPr>
      <xdr:spPr>
        <a:xfrm>
          <a:off x="6407020" y="2208245"/>
          <a:ext cx="357674" cy="62981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66870</xdr:colOff>
      <xdr:row>12</xdr:row>
      <xdr:rowOff>97971</xdr:rowOff>
    </xdr:from>
    <xdr:to>
      <xdr:col>4</xdr:col>
      <xdr:colOff>548951</xdr:colOff>
      <xdr:row>12</xdr:row>
      <xdr:rowOff>97971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7538D5D-0307-48A1-813F-8DE8EBB8A936}"/>
            </a:ext>
          </a:extLst>
        </xdr:cNvPr>
        <xdr:cNvCxnSpPr/>
      </xdr:nvCxnSpPr>
      <xdr:spPr>
        <a:xfrm flipH="1">
          <a:off x="6326156" y="300601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71536</xdr:colOff>
      <xdr:row>13</xdr:row>
      <xdr:rowOff>102637</xdr:rowOff>
    </xdr:from>
    <xdr:to>
      <xdr:col>4</xdr:col>
      <xdr:colOff>553617</xdr:colOff>
      <xdr:row>13</xdr:row>
      <xdr:rowOff>102637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87BAC05-FFBA-4F9D-BE82-4BBA4A93D5B4}"/>
            </a:ext>
          </a:extLst>
        </xdr:cNvPr>
        <xdr:cNvCxnSpPr/>
      </xdr:nvCxnSpPr>
      <xdr:spPr>
        <a:xfrm flipH="1">
          <a:off x="6330822" y="319729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14</xdr:row>
      <xdr:rowOff>76201</xdr:rowOff>
    </xdr:from>
    <xdr:to>
      <xdr:col>4</xdr:col>
      <xdr:colOff>566058</xdr:colOff>
      <xdr:row>14</xdr:row>
      <xdr:rowOff>76201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7BCC41C-C7EF-4423-BE63-8D3D3B51D80F}"/>
            </a:ext>
          </a:extLst>
        </xdr:cNvPr>
        <xdr:cNvCxnSpPr/>
      </xdr:nvCxnSpPr>
      <xdr:spPr>
        <a:xfrm flipH="1">
          <a:off x="6343263" y="335746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15</xdr:row>
      <xdr:rowOff>80866</xdr:rowOff>
    </xdr:from>
    <xdr:to>
      <xdr:col>4</xdr:col>
      <xdr:colOff>570724</xdr:colOff>
      <xdr:row>15</xdr:row>
      <xdr:rowOff>80866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46DEF929-601D-4E09-B054-BF8D3C7FA767}"/>
            </a:ext>
          </a:extLst>
        </xdr:cNvPr>
        <xdr:cNvCxnSpPr/>
      </xdr:nvCxnSpPr>
      <xdr:spPr>
        <a:xfrm flipH="1">
          <a:off x="6347929" y="354874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74645</xdr:rowOff>
    </xdr:from>
    <xdr:to>
      <xdr:col>4</xdr:col>
      <xdr:colOff>471196</xdr:colOff>
      <xdr:row>19</xdr:row>
      <xdr:rowOff>108857</xdr:rowOff>
    </xdr:to>
    <xdr:sp macro="" textlink="">
      <xdr:nvSpPr>
        <xdr:cNvPr id="12" name="Right Brace 11">
          <a:extLst>
            <a:ext uri="{FF2B5EF4-FFF2-40B4-BE49-F238E27FC236}">
              <a16:creationId xmlns:a16="http://schemas.microsoft.com/office/drawing/2014/main" id="{CA5DB250-F721-4264-9095-A88871504496}"/>
            </a:ext>
          </a:extLst>
        </xdr:cNvPr>
        <xdr:cNvSpPr/>
      </xdr:nvSpPr>
      <xdr:spPr>
        <a:xfrm>
          <a:off x="6372808" y="3729135"/>
          <a:ext cx="357674" cy="594049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48210</xdr:colOff>
      <xdr:row>20</xdr:row>
      <xdr:rowOff>102637</xdr:rowOff>
    </xdr:from>
    <xdr:to>
      <xdr:col>4</xdr:col>
      <xdr:colOff>530291</xdr:colOff>
      <xdr:row>20</xdr:row>
      <xdr:rowOff>102637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BED9C6A-BE9D-428C-A1A0-822C8BEA4ABD}"/>
            </a:ext>
          </a:extLst>
        </xdr:cNvPr>
        <xdr:cNvCxnSpPr/>
      </xdr:nvCxnSpPr>
      <xdr:spPr>
        <a:xfrm flipH="1">
          <a:off x="6307496" y="450357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60651</xdr:colOff>
      <xdr:row>21</xdr:row>
      <xdr:rowOff>107302</xdr:rowOff>
    </xdr:from>
    <xdr:to>
      <xdr:col>4</xdr:col>
      <xdr:colOff>542732</xdr:colOff>
      <xdr:row>21</xdr:row>
      <xdr:rowOff>107302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39A980B8-93F2-41F0-9DCA-1995935D901F}"/>
            </a:ext>
          </a:extLst>
        </xdr:cNvPr>
        <xdr:cNvCxnSpPr/>
      </xdr:nvCxnSpPr>
      <xdr:spPr>
        <a:xfrm flipH="1">
          <a:off x="6319937" y="4694853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65316</xdr:colOff>
      <xdr:row>22</xdr:row>
      <xdr:rowOff>135295</xdr:rowOff>
    </xdr:from>
    <xdr:to>
      <xdr:col>4</xdr:col>
      <xdr:colOff>547397</xdr:colOff>
      <xdr:row>22</xdr:row>
      <xdr:rowOff>135295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74C5C26-81D7-4DBD-A890-379AFA11A39E}"/>
            </a:ext>
          </a:extLst>
        </xdr:cNvPr>
        <xdr:cNvCxnSpPr/>
      </xdr:nvCxnSpPr>
      <xdr:spPr>
        <a:xfrm flipH="1">
          <a:off x="6324602" y="4909458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23</xdr:row>
      <xdr:rowOff>132184</xdr:rowOff>
    </xdr:from>
    <xdr:to>
      <xdr:col>4</xdr:col>
      <xdr:colOff>536512</xdr:colOff>
      <xdr:row>23</xdr:row>
      <xdr:rowOff>132184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2CE4A209-B011-4FD9-AAAA-1E4CE05EB337}"/>
            </a:ext>
          </a:extLst>
        </xdr:cNvPr>
        <xdr:cNvCxnSpPr/>
      </xdr:nvCxnSpPr>
      <xdr:spPr>
        <a:xfrm flipH="1">
          <a:off x="6313717" y="509296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59097</xdr:colOff>
      <xdr:row>25</xdr:row>
      <xdr:rowOff>82422</xdr:rowOff>
    </xdr:from>
    <xdr:to>
      <xdr:col>4</xdr:col>
      <xdr:colOff>541178</xdr:colOff>
      <xdr:row>25</xdr:row>
      <xdr:rowOff>82422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108A9917-6DBB-4721-B6EF-74428906FCD0}"/>
            </a:ext>
          </a:extLst>
        </xdr:cNvPr>
        <xdr:cNvCxnSpPr/>
      </xdr:nvCxnSpPr>
      <xdr:spPr>
        <a:xfrm flipH="1">
          <a:off x="6318383" y="526868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26</xdr:row>
      <xdr:rowOff>102637</xdr:rowOff>
    </xdr:from>
    <xdr:to>
      <xdr:col>4</xdr:col>
      <xdr:colOff>538068</xdr:colOff>
      <xdr:row>26</xdr:row>
      <xdr:rowOff>102637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EC9F821C-58AB-49C7-8238-5ED4955AA4E3}"/>
            </a:ext>
          </a:extLst>
        </xdr:cNvPr>
        <xdr:cNvCxnSpPr/>
      </xdr:nvCxnSpPr>
      <xdr:spPr>
        <a:xfrm flipH="1">
          <a:off x="6315273" y="547551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544285</xdr:colOff>
      <xdr:row>0</xdr:row>
      <xdr:rowOff>19673</xdr:rowOff>
    </xdr:from>
    <xdr:to>
      <xdr:col>3</xdr:col>
      <xdr:colOff>712755</xdr:colOff>
      <xdr:row>5</xdr:row>
      <xdr:rowOff>168468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E10AF0-646F-4EBD-B1A2-77BCF5CC1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2" t="15673" r="11464" b="12131"/>
        <a:stretch/>
      </xdr:blipFill>
      <xdr:spPr>
        <a:xfrm>
          <a:off x="5183673" y="19673"/>
          <a:ext cx="1516225" cy="1405836"/>
        </a:xfrm>
        <a:prstGeom prst="rect">
          <a:avLst/>
        </a:prstGeom>
      </xdr:spPr>
    </xdr:pic>
    <xdr:clientData/>
  </xdr:twoCellAnchor>
  <xdr:twoCellAnchor>
    <xdr:from>
      <xdr:col>4</xdr:col>
      <xdr:colOff>51837</xdr:colOff>
      <xdr:row>27</xdr:row>
      <xdr:rowOff>103674</xdr:rowOff>
    </xdr:from>
    <xdr:to>
      <xdr:col>4</xdr:col>
      <xdr:colOff>533918</xdr:colOff>
      <xdr:row>27</xdr:row>
      <xdr:rowOff>103674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5759E97-74CE-0B41-B3BB-B77576C45996}"/>
            </a:ext>
          </a:extLst>
        </xdr:cNvPr>
        <xdr:cNvCxnSpPr/>
      </xdr:nvCxnSpPr>
      <xdr:spPr>
        <a:xfrm flipH="1">
          <a:off x="7529286" y="5831633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51836</xdr:colOff>
      <xdr:row>24</xdr:row>
      <xdr:rowOff>103674</xdr:rowOff>
    </xdr:from>
    <xdr:to>
      <xdr:col>4</xdr:col>
      <xdr:colOff>533917</xdr:colOff>
      <xdr:row>24</xdr:row>
      <xdr:rowOff>103674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A1F00C3-9998-6542-A77B-8FAFC44A637E}"/>
            </a:ext>
          </a:extLst>
        </xdr:cNvPr>
        <xdr:cNvCxnSpPr/>
      </xdr:nvCxnSpPr>
      <xdr:spPr>
        <a:xfrm flipH="1">
          <a:off x="7529285" y="5442858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248816</xdr:rowOff>
    </xdr:from>
    <xdr:to>
      <xdr:col>4</xdr:col>
      <xdr:colOff>567612</xdr:colOff>
      <xdr:row>7</xdr:row>
      <xdr:rowOff>248816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A307D94-7FD1-4426-B676-84826A53C178}"/>
            </a:ext>
          </a:extLst>
        </xdr:cNvPr>
        <xdr:cNvCxnSpPr/>
      </xdr:nvCxnSpPr>
      <xdr:spPr>
        <a:xfrm flipH="1">
          <a:off x="6337041" y="209161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116632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F03177A4-314A-4F53-AC35-F6038205750E}"/>
            </a:ext>
          </a:extLst>
        </xdr:cNvPr>
        <xdr:cNvSpPr/>
      </xdr:nvSpPr>
      <xdr:spPr>
        <a:xfrm>
          <a:off x="6396134" y="2425026"/>
          <a:ext cx="357674" cy="63292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66870</xdr:colOff>
      <xdr:row>12</xdr:row>
      <xdr:rowOff>97971</xdr:rowOff>
    </xdr:from>
    <xdr:to>
      <xdr:col>4</xdr:col>
      <xdr:colOff>548951</xdr:colOff>
      <xdr:row>12</xdr:row>
      <xdr:rowOff>97971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22A124D-6C6F-4C45-9312-542E4C8E0A36}"/>
            </a:ext>
          </a:extLst>
        </xdr:cNvPr>
        <xdr:cNvCxnSpPr/>
      </xdr:nvCxnSpPr>
      <xdr:spPr>
        <a:xfrm flipH="1">
          <a:off x="6315270" y="322217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71536</xdr:colOff>
      <xdr:row>13</xdr:row>
      <xdr:rowOff>102637</xdr:rowOff>
    </xdr:from>
    <xdr:to>
      <xdr:col>4</xdr:col>
      <xdr:colOff>553617</xdr:colOff>
      <xdr:row>13</xdr:row>
      <xdr:rowOff>102637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8823F33-B042-40BF-9318-F69D9D2AC986}"/>
            </a:ext>
          </a:extLst>
        </xdr:cNvPr>
        <xdr:cNvCxnSpPr/>
      </xdr:nvCxnSpPr>
      <xdr:spPr>
        <a:xfrm flipH="1">
          <a:off x="6319936" y="340971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14</xdr:row>
      <xdr:rowOff>76201</xdr:rowOff>
    </xdr:from>
    <xdr:to>
      <xdr:col>4</xdr:col>
      <xdr:colOff>566058</xdr:colOff>
      <xdr:row>14</xdr:row>
      <xdr:rowOff>76201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F38C8A9-1AD3-4828-B058-6D8CFA50236E}"/>
            </a:ext>
          </a:extLst>
        </xdr:cNvPr>
        <xdr:cNvCxnSpPr/>
      </xdr:nvCxnSpPr>
      <xdr:spPr>
        <a:xfrm flipH="1">
          <a:off x="6332377" y="356616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15</xdr:row>
      <xdr:rowOff>80866</xdr:rowOff>
    </xdr:from>
    <xdr:to>
      <xdr:col>4</xdr:col>
      <xdr:colOff>570724</xdr:colOff>
      <xdr:row>15</xdr:row>
      <xdr:rowOff>80866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ACF9D51-3A88-47FA-B5CC-41A9C1259D5C}"/>
            </a:ext>
          </a:extLst>
        </xdr:cNvPr>
        <xdr:cNvCxnSpPr/>
      </xdr:nvCxnSpPr>
      <xdr:spPr>
        <a:xfrm flipH="1">
          <a:off x="6337043" y="375370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74645</xdr:rowOff>
    </xdr:from>
    <xdr:to>
      <xdr:col>4</xdr:col>
      <xdr:colOff>471196</xdr:colOff>
      <xdr:row>19</xdr:row>
      <xdr:rowOff>108857</xdr:rowOff>
    </xdr:to>
    <xdr:sp macro="" textlink="">
      <xdr:nvSpPr>
        <xdr:cNvPr id="9" name="Right Brace 8">
          <a:extLst>
            <a:ext uri="{FF2B5EF4-FFF2-40B4-BE49-F238E27FC236}">
              <a16:creationId xmlns:a16="http://schemas.microsoft.com/office/drawing/2014/main" id="{F6C18CB2-F7A0-46F1-AE6F-640B62C3B9D4}"/>
            </a:ext>
          </a:extLst>
        </xdr:cNvPr>
        <xdr:cNvSpPr/>
      </xdr:nvSpPr>
      <xdr:spPr>
        <a:xfrm>
          <a:off x="6361922" y="3930365"/>
          <a:ext cx="357674" cy="58285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48210</xdr:colOff>
      <xdr:row>20</xdr:row>
      <xdr:rowOff>102637</xdr:rowOff>
    </xdr:from>
    <xdr:to>
      <xdr:col>4</xdr:col>
      <xdr:colOff>530291</xdr:colOff>
      <xdr:row>20</xdr:row>
      <xdr:rowOff>102637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E660BB47-EDF2-49CE-916E-95D118B264EA}"/>
            </a:ext>
          </a:extLst>
        </xdr:cNvPr>
        <xdr:cNvCxnSpPr/>
      </xdr:nvCxnSpPr>
      <xdr:spPr>
        <a:xfrm flipH="1">
          <a:off x="6296610" y="46898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65316</xdr:colOff>
      <xdr:row>22</xdr:row>
      <xdr:rowOff>135295</xdr:rowOff>
    </xdr:from>
    <xdr:to>
      <xdr:col>4</xdr:col>
      <xdr:colOff>547397</xdr:colOff>
      <xdr:row>22</xdr:row>
      <xdr:rowOff>135295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B2CA11A-A0F9-4DC1-A57B-C36DA23DD135}"/>
            </a:ext>
          </a:extLst>
        </xdr:cNvPr>
        <xdr:cNvCxnSpPr/>
      </xdr:nvCxnSpPr>
      <xdr:spPr>
        <a:xfrm flipH="1">
          <a:off x="6313716" y="508829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23</xdr:row>
      <xdr:rowOff>132184</xdr:rowOff>
    </xdr:from>
    <xdr:to>
      <xdr:col>4</xdr:col>
      <xdr:colOff>536512</xdr:colOff>
      <xdr:row>23</xdr:row>
      <xdr:rowOff>132184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203DEED-62C9-4F85-B7D9-08068EF9F69D}"/>
            </a:ext>
          </a:extLst>
        </xdr:cNvPr>
        <xdr:cNvCxnSpPr/>
      </xdr:nvCxnSpPr>
      <xdr:spPr>
        <a:xfrm flipH="1">
          <a:off x="6302831" y="52680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59097</xdr:colOff>
      <xdr:row>26</xdr:row>
      <xdr:rowOff>82422</xdr:rowOff>
    </xdr:from>
    <xdr:to>
      <xdr:col>4</xdr:col>
      <xdr:colOff>541178</xdr:colOff>
      <xdr:row>26</xdr:row>
      <xdr:rowOff>82422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944C669F-75C9-4BE5-9601-336C71B4692F}"/>
            </a:ext>
          </a:extLst>
        </xdr:cNvPr>
        <xdr:cNvCxnSpPr/>
      </xdr:nvCxnSpPr>
      <xdr:spPr>
        <a:xfrm flipH="1">
          <a:off x="6307497" y="543928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27</xdr:row>
      <xdr:rowOff>102637</xdr:rowOff>
    </xdr:from>
    <xdr:to>
      <xdr:col>4</xdr:col>
      <xdr:colOff>538068</xdr:colOff>
      <xdr:row>27</xdr:row>
      <xdr:rowOff>102637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981D7D33-B50D-4CAE-A189-391D39459A11}"/>
            </a:ext>
          </a:extLst>
        </xdr:cNvPr>
        <xdr:cNvCxnSpPr/>
      </xdr:nvCxnSpPr>
      <xdr:spPr>
        <a:xfrm flipH="1">
          <a:off x="6304387" y="56423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336939</xdr:colOff>
      <xdr:row>0</xdr:row>
      <xdr:rowOff>38877</xdr:rowOff>
    </xdr:from>
    <xdr:to>
      <xdr:col>3</xdr:col>
      <xdr:colOff>505409</xdr:colOff>
      <xdr:row>5</xdr:row>
      <xdr:rowOff>187672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463D3FC-3406-AE40-AE6C-87ECFEDBB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2" t="15673" r="11464" b="12131"/>
        <a:stretch/>
      </xdr:blipFill>
      <xdr:spPr>
        <a:xfrm>
          <a:off x="4859694" y="38877"/>
          <a:ext cx="1516225" cy="1405836"/>
        </a:xfrm>
        <a:prstGeom prst="rect">
          <a:avLst/>
        </a:prstGeom>
      </xdr:spPr>
    </xdr:pic>
    <xdr:clientData/>
  </xdr:twoCellAnchor>
  <xdr:twoCellAnchor>
    <xdr:from>
      <xdr:col>4</xdr:col>
      <xdr:colOff>69273</xdr:colOff>
      <xdr:row>24</xdr:row>
      <xdr:rowOff>173182</xdr:rowOff>
    </xdr:from>
    <xdr:to>
      <xdr:col>4</xdr:col>
      <xdr:colOff>551354</xdr:colOff>
      <xdr:row>24</xdr:row>
      <xdr:rowOff>173182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6E2BF15-6850-434E-89BA-773C4A41410D}"/>
            </a:ext>
          </a:extLst>
        </xdr:cNvPr>
        <xdr:cNvCxnSpPr/>
      </xdr:nvCxnSpPr>
      <xdr:spPr>
        <a:xfrm flipH="1">
          <a:off x="7192818" y="572654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57728</xdr:colOff>
      <xdr:row>25</xdr:row>
      <xdr:rowOff>138545</xdr:rowOff>
    </xdr:from>
    <xdr:to>
      <xdr:col>4</xdr:col>
      <xdr:colOff>539809</xdr:colOff>
      <xdr:row>25</xdr:row>
      <xdr:rowOff>138545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4377190-1040-A64D-9CDF-6591EBE27C4D}"/>
            </a:ext>
          </a:extLst>
        </xdr:cNvPr>
        <xdr:cNvCxnSpPr/>
      </xdr:nvCxnSpPr>
      <xdr:spPr>
        <a:xfrm flipH="1">
          <a:off x="7181273" y="5911272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85531</xdr:colOff>
      <xdr:row>7</xdr:row>
      <xdr:rowOff>194387</xdr:rowOff>
    </xdr:from>
    <xdr:to>
      <xdr:col>4</xdr:col>
      <xdr:colOff>567612</xdr:colOff>
      <xdr:row>7</xdr:row>
      <xdr:rowOff>194387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DE6BE0D-CA8F-4C4C-942F-D5353C894E53}"/>
            </a:ext>
          </a:extLst>
        </xdr:cNvPr>
        <xdr:cNvCxnSpPr/>
      </xdr:nvCxnSpPr>
      <xdr:spPr>
        <a:xfrm flipH="1">
          <a:off x="6333931" y="202318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147734</xdr:colOff>
      <xdr:row>8</xdr:row>
      <xdr:rowOff>93306</xdr:rowOff>
    </xdr:from>
    <xdr:to>
      <xdr:col>4</xdr:col>
      <xdr:colOff>505408</xdr:colOff>
      <xdr:row>11</xdr:row>
      <xdr:rowOff>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D58BA3E0-8F49-49EF-BDE3-FFCB1C5EAA63}"/>
            </a:ext>
          </a:extLst>
        </xdr:cNvPr>
        <xdr:cNvSpPr/>
      </xdr:nvSpPr>
      <xdr:spPr>
        <a:xfrm>
          <a:off x="6396134" y="2325966"/>
          <a:ext cx="357674" cy="516294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71536</xdr:colOff>
      <xdr:row>12</xdr:row>
      <xdr:rowOff>102637</xdr:rowOff>
    </xdr:from>
    <xdr:to>
      <xdr:col>4</xdr:col>
      <xdr:colOff>553617</xdr:colOff>
      <xdr:row>12</xdr:row>
      <xdr:rowOff>102637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5F9EBDD-82F4-49E2-9319-1B0974927D4B}"/>
            </a:ext>
          </a:extLst>
        </xdr:cNvPr>
        <xdr:cNvCxnSpPr/>
      </xdr:nvCxnSpPr>
      <xdr:spPr>
        <a:xfrm flipH="1">
          <a:off x="6319936" y="294489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83977</xdr:colOff>
      <xdr:row>13</xdr:row>
      <xdr:rowOff>76201</xdr:rowOff>
    </xdr:from>
    <xdr:to>
      <xdr:col>4</xdr:col>
      <xdr:colOff>566058</xdr:colOff>
      <xdr:row>13</xdr:row>
      <xdr:rowOff>76201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8184C9F-B130-4464-966D-96DDCFC7834B}"/>
            </a:ext>
          </a:extLst>
        </xdr:cNvPr>
        <xdr:cNvCxnSpPr/>
      </xdr:nvCxnSpPr>
      <xdr:spPr>
        <a:xfrm flipH="1">
          <a:off x="6332377" y="3116581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88643</xdr:colOff>
      <xdr:row>14</xdr:row>
      <xdr:rowOff>80866</xdr:rowOff>
    </xdr:from>
    <xdr:to>
      <xdr:col>4</xdr:col>
      <xdr:colOff>570724</xdr:colOff>
      <xdr:row>14</xdr:row>
      <xdr:rowOff>80866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D286142E-FF11-4E18-9ADA-DEAD271A04D5}"/>
            </a:ext>
          </a:extLst>
        </xdr:cNvPr>
        <xdr:cNvCxnSpPr/>
      </xdr:nvCxnSpPr>
      <xdr:spPr>
        <a:xfrm flipH="1">
          <a:off x="6337043" y="330412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113522</xdr:colOff>
      <xdr:row>16</xdr:row>
      <xdr:rowOff>77754</xdr:rowOff>
    </xdr:from>
    <xdr:to>
      <xdr:col>4</xdr:col>
      <xdr:colOff>471196</xdr:colOff>
      <xdr:row>19</xdr:row>
      <xdr:rowOff>93305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873FCA87-E565-410A-8D2B-84456D01B050}"/>
            </a:ext>
          </a:extLst>
        </xdr:cNvPr>
        <xdr:cNvSpPr/>
      </xdr:nvSpPr>
      <xdr:spPr>
        <a:xfrm>
          <a:off x="6361922" y="3666774"/>
          <a:ext cx="357674" cy="57943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>
    <xdr:from>
      <xdr:col>4</xdr:col>
      <xdr:colOff>71536</xdr:colOff>
      <xdr:row>20</xdr:row>
      <xdr:rowOff>79310</xdr:rowOff>
    </xdr:from>
    <xdr:to>
      <xdr:col>4</xdr:col>
      <xdr:colOff>553617</xdr:colOff>
      <xdr:row>20</xdr:row>
      <xdr:rowOff>79310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65CEC84E-A4EA-4310-87E5-561776FEC7F1}"/>
            </a:ext>
          </a:extLst>
        </xdr:cNvPr>
        <xdr:cNvCxnSpPr/>
      </xdr:nvCxnSpPr>
      <xdr:spPr>
        <a:xfrm flipH="1">
          <a:off x="6319936" y="441509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54431</xdr:colOff>
      <xdr:row>22</xdr:row>
      <xdr:rowOff>132184</xdr:rowOff>
    </xdr:from>
    <xdr:to>
      <xdr:col>4</xdr:col>
      <xdr:colOff>536512</xdr:colOff>
      <xdr:row>22</xdr:row>
      <xdr:rowOff>132184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BE6791B-7161-484B-871B-4C1D12587490}"/>
            </a:ext>
          </a:extLst>
        </xdr:cNvPr>
        <xdr:cNvCxnSpPr/>
      </xdr:nvCxnSpPr>
      <xdr:spPr>
        <a:xfrm flipH="1">
          <a:off x="6302831" y="48489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51321</xdr:colOff>
      <xdr:row>23</xdr:row>
      <xdr:rowOff>129075</xdr:rowOff>
    </xdr:from>
    <xdr:to>
      <xdr:col>4</xdr:col>
      <xdr:colOff>533402</xdr:colOff>
      <xdr:row>23</xdr:row>
      <xdr:rowOff>129075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1D1789C3-640C-4F95-BD85-D6D6F9BC58DF}"/>
            </a:ext>
          </a:extLst>
        </xdr:cNvPr>
        <xdr:cNvCxnSpPr/>
      </xdr:nvCxnSpPr>
      <xdr:spPr>
        <a:xfrm flipH="1">
          <a:off x="6299721" y="5028735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55987</xdr:colOff>
      <xdr:row>26</xdr:row>
      <xdr:rowOff>102637</xdr:rowOff>
    </xdr:from>
    <xdr:to>
      <xdr:col>4</xdr:col>
      <xdr:colOff>538068</xdr:colOff>
      <xdr:row>26</xdr:row>
      <xdr:rowOff>102637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5FE56CF-E64A-434C-A600-6DD578FE5376}"/>
            </a:ext>
          </a:extLst>
        </xdr:cNvPr>
        <xdr:cNvCxnSpPr/>
      </xdr:nvCxnSpPr>
      <xdr:spPr>
        <a:xfrm flipH="1">
          <a:off x="6304387" y="5223277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77758</xdr:colOff>
      <xdr:row>15</xdr:row>
      <xdr:rowOff>91130</xdr:rowOff>
    </xdr:from>
    <xdr:to>
      <xdr:col>4</xdr:col>
      <xdr:colOff>559839</xdr:colOff>
      <xdr:row>15</xdr:row>
      <xdr:rowOff>91130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73F1BD71-1299-4ED4-B11F-77B7E45B4421}"/>
            </a:ext>
          </a:extLst>
        </xdr:cNvPr>
        <xdr:cNvCxnSpPr/>
      </xdr:nvCxnSpPr>
      <xdr:spPr>
        <a:xfrm flipH="1">
          <a:off x="6326158" y="349727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60653</xdr:colOff>
      <xdr:row>27</xdr:row>
      <xdr:rowOff>97506</xdr:rowOff>
    </xdr:from>
    <xdr:to>
      <xdr:col>4</xdr:col>
      <xdr:colOff>542734</xdr:colOff>
      <xdr:row>27</xdr:row>
      <xdr:rowOff>97506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D1003473-18C4-4B30-B866-470BC11D312D}"/>
            </a:ext>
          </a:extLst>
        </xdr:cNvPr>
        <xdr:cNvCxnSpPr/>
      </xdr:nvCxnSpPr>
      <xdr:spPr>
        <a:xfrm flipH="1">
          <a:off x="6309053" y="5401026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207818</xdr:colOff>
      <xdr:row>0</xdr:row>
      <xdr:rowOff>1</xdr:rowOff>
    </xdr:from>
    <xdr:to>
      <xdr:col>3</xdr:col>
      <xdr:colOff>849610</xdr:colOff>
      <xdr:row>5</xdr:row>
      <xdr:rowOff>103910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54FB8418-43A5-62A1-6323-FB8D04916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7" t="23515" r="11273" b="22909"/>
        <a:stretch/>
      </xdr:blipFill>
      <xdr:spPr>
        <a:xfrm>
          <a:off x="4641273" y="1"/>
          <a:ext cx="1992610" cy="1350818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24</xdr:row>
      <xdr:rowOff>127000</xdr:rowOff>
    </xdr:from>
    <xdr:to>
      <xdr:col>4</xdr:col>
      <xdr:colOff>516717</xdr:colOff>
      <xdr:row>24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83A4933-D964-8A42-BC09-708337659DD7}"/>
            </a:ext>
          </a:extLst>
        </xdr:cNvPr>
        <xdr:cNvCxnSpPr/>
      </xdr:nvCxnSpPr>
      <xdr:spPr>
        <a:xfrm flipH="1">
          <a:off x="7169727" y="5588000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57727</xdr:colOff>
      <xdr:row>25</xdr:row>
      <xdr:rowOff>127000</xdr:rowOff>
    </xdr:from>
    <xdr:to>
      <xdr:col>4</xdr:col>
      <xdr:colOff>539808</xdr:colOff>
      <xdr:row>25</xdr:row>
      <xdr:rowOff>127000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5D04817-7B9E-814D-8ED6-5859252159A2}"/>
            </a:ext>
          </a:extLst>
        </xdr:cNvPr>
        <xdr:cNvCxnSpPr/>
      </xdr:nvCxnSpPr>
      <xdr:spPr>
        <a:xfrm flipH="1">
          <a:off x="7192818" y="5807364"/>
          <a:ext cx="4820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4239B-0DAF-4844-A4E7-5DB74D625C19}">
  <dimension ref="A1:L97"/>
  <sheetViews>
    <sheetView showGridLines="0" tabSelected="1" zoomScale="120" zoomScaleNormal="120" workbookViewId="0">
      <selection activeCell="H31" sqref="H31"/>
    </sheetView>
  </sheetViews>
  <sheetFormatPr baseColWidth="10" defaultColWidth="8.83203125" defaultRowHeight="15" x14ac:dyDescent="0.2"/>
  <cols>
    <col min="1" max="1" width="53.5" customWidth="1"/>
    <col min="2" max="2" width="7.33203125" customWidth="1"/>
    <col min="3" max="3" width="17.6640625" style="4" customWidth="1"/>
    <col min="4" max="4" width="19.5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10" ht="14.5" customHeight="1" x14ac:dyDescent="0.3">
      <c r="A1" s="81" t="s">
        <v>0</v>
      </c>
      <c r="B1" s="81"/>
      <c r="C1" s="15"/>
      <c r="D1" s="15"/>
      <c r="E1" s="16"/>
      <c r="F1" s="16"/>
      <c r="G1" s="17"/>
      <c r="H1" s="18"/>
      <c r="I1" s="19"/>
      <c r="J1" s="16"/>
    </row>
    <row r="2" spans="1:10" ht="21.5" customHeight="1" x14ac:dyDescent="0.3">
      <c r="A2" s="81"/>
      <c r="B2" s="81"/>
      <c r="C2" s="15"/>
      <c r="D2" s="15"/>
      <c r="E2" s="16"/>
      <c r="F2" s="16"/>
      <c r="G2" s="16"/>
      <c r="H2" s="18"/>
      <c r="I2" s="18"/>
      <c r="J2" s="16"/>
    </row>
    <row r="3" spans="1:10" x14ac:dyDescent="0.2">
      <c r="A3" s="16"/>
      <c r="B3" s="16"/>
      <c r="C3" s="20"/>
      <c r="D3" s="16"/>
      <c r="E3" s="16"/>
      <c r="F3" s="16"/>
      <c r="G3" s="16"/>
      <c r="H3" s="19"/>
      <c r="I3" s="16"/>
      <c r="J3" s="16"/>
    </row>
    <row r="4" spans="1:10" x14ac:dyDescent="0.2">
      <c r="A4" s="16"/>
      <c r="B4" s="16"/>
      <c r="C4" s="20"/>
      <c r="D4" s="16"/>
      <c r="E4" s="16"/>
      <c r="F4" s="16"/>
      <c r="G4" s="16"/>
      <c r="H4" s="19"/>
      <c r="I4" s="16"/>
      <c r="J4" s="16"/>
    </row>
    <row r="5" spans="1:10" ht="33.5" customHeight="1" x14ac:dyDescent="0.2">
      <c r="A5" s="82" t="s">
        <v>125</v>
      </c>
      <c r="B5" s="82"/>
      <c r="C5" s="20"/>
      <c r="D5" s="16"/>
      <c r="E5" s="16"/>
      <c r="F5" s="16"/>
      <c r="G5" s="16"/>
      <c r="H5" s="19"/>
      <c r="I5" s="16"/>
      <c r="J5" s="16"/>
    </row>
    <row r="6" spans="1:10" ht="15" customHeight="1" x14ac:dyDescent="0.2">
      <c r="A6" s="16"/>
      <c r="B6" s="16"/>
      <c r="C6" s="20"/>
      <c r="D6" s="16"/>
      <c r="E6" s="16"/>
      <c r="F6" s="16"/>
      <c r="G6" s="16"/>
      <c r="H6" s="16"/>
      <c r="I6" s="16"/>
      <c r="J6" s="16"/>
    </row>
    <row r="7" spans="1:10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  <c r="J7" s="16"/>
    </row>
    <row r="8" spans="1:10" ht="27.5" customHeight="1" x14ac:dyDescent="0.2">
      <c r="A8" s="53" t="s">
        <v>5</v>
      </c>
      <c r="B8" s="54"/>
      <c r="C8" s="55" t="e">
        <f>VLOOKUP(A8,DATA!A2:B14,2,FALSE)</f>
        <v>#N/A</v>
      </c>
      <c r="D8" s="56" t="e">
        <f>C8</f>
        <v>#N/A</v>
      </c>
      <c r="E8" s="16"/>
      <c r="F8" s="22" t="s">
        <v>146</v>
      </c>
      <c r="G8" s="16"/>
      <c r="H8" s="16"/>
      <c r="I8" s="16"/>
      <c r="J8" s="16"/>
    </row>
    <row r="9" spans="1:10" ht="17.5" customHeight="1" x14ac:dyDescent="0.2">
      <c r="A9" s="57" t="s">
        <v>6</v>
      </c>
      <c r="B9" s="47"/>
      <c r="C9" s="48" t="e">
        <f>VLOOKUP(A8,DATA!A2:C14,3,FALSE)</f>
        <v>#N/A</v>
      </c>
      <c r="D9" s="58" t="e">
        <f>C9*B9</f>
        <v>#N/A</v>
      </c>
      <c r="E9" s="16"/>
      <c r="F9" s="21"/>
      <c r="G9" s="16"/>
      <c r="H9" s="16"/>
      <c r="I9" s="16"/>
      <c r="J9" s="16"/>
    </row>
    <row r="10" spans="1:10" ht="16.25" customHeight="1" x14ac:dyDescent="0.2">
      <c r="A10" s="57" t="s">
        <v>7</v>
      </c>
      <c r="B10" s="47"/>
      <c r="C10" s="48" t="e">
        <f>VLOOKUP(A8,DATA!A2:F14,4,FALSE)</f>
        <v>#N/A</v>
      </c>
      <c r="D10" s="58" t="e">
        <f>C10*B10</f>
        <v>#N/A</v>
      </c>
      <c r="E10" s="16"/>
      <c r="F10" s="21" t="s">
        <v>8</v>
      </c>
      <c r="G10" s="16"/>
      <c r="H10" s="16"/>
      <c r="I10" s="16"/>
      <c r="J10" s="16"/>
    </row>
    <row r="11" spans="1:10" x14ac:dyDescent="0.2">
      <c r="A11" s="57" t="s">
        <v>9</v>
      </c>
      <c r="B11" s="47"/>
      <c r="C11" s="48" t="e">
        <f>VLOOKUP(A8,DATA!A2:F15,5,FALSE)</f>
        <v>#N/A</v>
      </c>
      <c r="D11" s="58" t="e">
        <f>C11*B11</f>
        <v>#N/A</v>
      </c>
      <c r="E11" s="16"/>
      <c r="F11" s="21"/>
      <c r="G11" s="16"/>
      <c r="H11" s="16"/>
      <c r="I11" s="16"/>
      <c r="J11" s="16"/>
    </row>
    <row r="12" spans="1:10" x14ac:dyDescent="0.2">
      <c r="A12" s="57" t="s">
        <v>10</v>
      </c>
      <c r="B12" s="47"/>
      <c r="C12" s="48" t="e">
        <f>VLOOKUP(A8,DATA!A2:F15,6,FALSE)</f>
        <v>#N/A</v>
      </c>
      <c r="D12" s="58" t="e">
        <f>C12*B12</f>
        <v>#N/A</v>
      </c>
      <c r="E12" s="16"/>
      <c r="F12" s="21"/>
      <c r="G12" s="16"/>
      <c r="H12" s="16"/>
      <c r="I12" s="16"/>
      <c r="J12" s="16"/>
    </row>
    <row r="13" spans="1:10" x14ac:dyDescent="0.2">
      <c r="A13" s="60" t="s">
        <v>11</v>
      </c>
      <c r="B13" s="46"/>
      <c r="C13" s="45" t="e">
        <f>VLOOKUP(A13,DATA!A15:B17,2,FALSE)</f>
        <v>#N/A</v>
      </c>
      <c r="D13" s="58" t="e">
        <f>C13</f>
        <v>#N/A</v>
      </c>
      <c r="E13" s="16"/>
      <c r="F13" s="21" t="s">
        <v>58</v>
      </c>
      <c r="G13" s="16"/>
      <c r="H13" s="16"/>
      <c r="I13" s="16"/>
      <c r="J13" s="16"/>
    </row>
    <row r="14" spans="1:10" x14ac:dyDescent="0.2">
      <c r="A14" s="57" t="s">
        <v>12</v>
      </c>
      <c r="B14" s="46"/>
      <c r="C14" s="49" t="s">
        <v>13</v>
      </c>
      <c r="D14" s="58" t="str">
        <f>C14</f>
        <v>~~SELECT BUDGET~~</v>
      </c>
      <c r="E14" s="16"/>
      <c r="F14" s="21" t="s">
        <v>14</v>
      </c>
      <c r="G14" s="16"/>
      <c r="H14" s="16"/>
      <c r="I14" s="16"/>
      <c r="J14" s="16"/>
    </row>
    <row r="15" spans="1:10" x14ac:dyDescent="0.2">
      <c r="A15" s="57" t="s">
        <v>57</v>
      </c>
      <c r="B15" s="47"/>
      <c r="C15" s="48" t="e">
        <f>VLOOKUP(A8,DATA!A2:G13,7,FALSE)</f>
        <v>#N/A</v>
      </c>
      <c r="D15" s="58" t="e">
        <f t="shared" ref="D15:D20" si="0">B15*C15</f>
        <v>#N/A</v>
      </c>
      <c r="E15" s="16"/>
      <c r="F15" s="21" t="s">
        <v>16</v>
      </c>
      <c r="G15" s="16"/>
      <c r="H15" s="16"/>
      <c r="I15" s="16"/>
      <c r="J15" s="16"/>
    </row>
    <row r="16" spans="1:10" x14ac:dyDescent="0.2">
      <c r="A16" s="60" t="s">
        <v>138</v>
      </c>
      <c r="B16" s="47"/>
      <c r="C16" s="50" t="e">
        <f>VLOOKUP(A16,DATA!A25:B28,2,FALSE)</f>
        <v>#N/A</v>
      </c>
      <c r="D16" s="58" t="e">
        <f t="shared" si="0"/>
        <v>#N/A</v>
      </c>
      <c r="E16" s="16"/>
      <c r="F16" s="21" t="s">
        <v>17</v>
      </c>
      <c r="G16" s="16"/>
      <c r="H16" s="16"/>
      <c r="I16" s="16"/>
      <c r="J16" s="16"/>
    </row>
    <row r="17" spans="1:10" x14ac:dyDescent="0.2">
      <c r="A17" s="57" t="s">
        <v>140</v>
      </c>
      <c r="B17" s="47"/>
      <c r="C17" s="48" t="e">
        <f>VLOOKUP(A8,DATA!A2:J14,8,FALSE)</f>
        <v>#N/A</v>
      </c>
      <c r="D17" s="58" t="e">
        <f t="shared" si="0"/>
        <v>#N/A</v>
      </c>
      <c r="E17" s="16"/>
      <c r="F17" s="21"/>
      <c r="G17" s="16"/>
      <c r="H17" s="16"/>
      <c r="I17" s="16"/>
      <c r="J17" s="16"/>
    </row>
    <row r="18" spans="1:10" x14ac:dyDescent="0.2">
      <c r="A18" s="57" t="s">
        <v>132</v>
      </c>
      <c r="B18" s="47"/>
      <c r="C18" s="48" t="e">
        <f>VLOOKUP(A8,DATA!A2:J15,9,FALSE)</f>
        <v>#N/A</v>
      </c>
      <c r="D18" s="58" t="e">
        <f t="shared" si="0"/>
        <v>#N/A</v>
      </c>
      <c r="E18" s="16"/>
      <c r="F18" s="21" t="s">
        <v>19</v>
      </c>
      <c r="G18" s="16"/>
      <c r="H18" s="16"/>
      <c r="I18" s="16"/>
      <c r="J18" s="16"/>
    </row>
    <row r="19" spans="1:10" x14ac:dyDescent="0.2">
      <c r="A19" s="57" t="s">
        <v>56</v>
      </c>
      <c r="B19" s="47"/>
      <c r="C19" s="48" t="e">
        <f>VLOOKUP(A8,DATA!A2:N14,10,FALSE)</f>
        <v>#N/A</v>
      </c>
      <c r="D19" s="58" t="e">
        <f t="shared" si="0"/>
        <v>#N/A</v>
      </c>
      <c r="E19" s="16"/>
      <c r="F19" s="21"/>
      <c r="G19" s="16"/>
      <c r="H19" s="16"/>
      <c r="I19" s="16"/>
      <c r="J19" s="16"/>
    </row>
    <row r="20" spans="1:10" x14ac:dyDescent="0.2">
      <c r="A20" s="57" t="s">
        <v>139</v>
      </c>
      <c r="B20" s="47"/>
      <c r="C20" s="48" t="e">
        <f>VLOOKUP(A8,DATA!A2:N14,11,FALSE)</f>
        <v>#N/A</v>
      </c>
      <c r="D20" s="58" t="e">
        <f t="shared" si="0"/>
        <v>#N/A</v>
      </c>
      <c r="E20" s="16"/>
      <c r="F20" s="21"/>
      <c r="G20" s="16"/>
      <c r="H20" s="16"/>
      <c r="I20" s="16"/>
      <c r="J20" s="16"/>
    </row>
    <row r="21" spans="1:10" x14ac:dyDescent="0.2">
      <c r="A21" s="57" t="s">
        <v>21</v>
      </c>
      <c r="B21" s="46"/>
      <c r="C21" s="49" t="s">
        <v>13</v>
      </c>
      <c r="D21" s="58" t="str">
        <f>C21</f>
        <v>~~SELECT BUDGET~~</v>
      </c>
      <c r="E21" s="16"/>
      <c r="F21" s="21" t="s">
        <v>22</v>
      </c>
      <c r="G21" s="16"/>
      <c r="H21" s="16"/>
      <c r="I21" s="16"/>
      <c r="J21" s="16"/>
    </row>
    <row r="22" spans="1:10" x14ac:dyDescent="0.2">
      <c r="A22" s="57" t="s">
        <v>55</v>
      </c>
      <c r="B22" s="47"/>
      <c r="C22" s="48" t="e">
        <f>VLOOKUP(A8,DATA!A2:N14,12,FALSE)</f>
        <v>#N/A</v>
      </c>
      <c r="D22" s="58" t="e">
        <f>C22*B22</f>
        <v>#N/A</v>
      </c>
      <c r="E22" s="16"/>
      <c r="F22" s="21" t="s">
        <v>24</v>
      </c>
      <c r="G22" s="16"/>
      <c r="H22" s="16"/>
      <c r="I22" s="16"/>
      <c r="J22" s="16"/>
    </row>
    <row r="23" spans="1:10" x14ac:dyDescent="0.2">
      <c r="A23" s="57" t="s">
        <v>54</v>
      </c>
      <c r="B23" s="46"/>
      <c r="C23" s="48"/>
      <c r="D23" s="58">
        <f>C23*B23</f>
        <v>0</v>
      </c>
      <c r="E23" s="16"/>
      <c r="F23" s="21" t="s">
        <v>26</v>
      </c>
      <c r="G23" s="16"/>
      <c r="H23" s="16"/>
      <c r="I23" s="16"/>
      <c r="J23" s="16"/>
    </row>
    <row r="24" spans="1:10" ht="17.5" customHeight="1" x14ac:dyDescent="0.2">
      <c r="A24" s="57" t="s">
        <v>53</v>
      </c>
      <c r="B24" s="47"/>
      <c r="C24" s="48" t="e">
        <f>VLOOKUP(A8,DATA!A2:N14,13,FALSE)</f>
        <v>#N/A</v>
      </c>
      <c r="D24" s="58" t="e">
        <f>C24*B24</f>
        <v>#N/A</v>
      </c>
      <c r="E24" s="16"/>
      <c r="F24" s="21" t="s">
        <v>28</v>
      </c>
      <c r="G24" s="16"/>
      <c r="H24" s="16"/>
      <c r="I24" s="16"/>
      <c r="J24" s="16"/>
    </row>
    <row r="25" spans="1:10" ht="17.5" customHeight="1" x14ac:dyDescent="0.2">
      <c r="A25" s="60" t="s">
        <v>86</v>
      </c>
      <c r="B25" s="47"/>
      <c r="C25" s="50" t="e">
        <f>VLOOKUP(A25,DATA!A22:B24,2,FALSE)</f>
        <v>#N/A</v>
      </c>
      <c r="D25" s="58"/>
      <c r="E25" s="16"/>
      <c r="F25" s="21" t="s">
        <v>87</v>
      </c>
      <c r="G25" s="16"/>
      <c r="H25" s="16"/>
      <c r="I25" s="16"/>
      <c r="J25" s="16"/>
    </row>
    <row r="26" spans="1:10" x14ac:dyDescent="0.2">
      <c r="A26" s="57" t="s">
        <v>130</v>
      </c>
      <c r="B26" s="47"/>
      <c r="C26" s="48" t="e">
        <f>VLOOKUP(A8,DATA!A2:N14,14,FALSE)</f>
        <v>#N/A</v>
      </c>
      <c r="D26" s="58" t="e">
        <f>C26*B26</f>
        <v>#N/A</v>
      </c>
      <c r="E26" s="16"/>
      <c r="F26" s="21" t="s">
        <v>88</v>
      </c>
      <c r="G26" s="16"/>
      <c r="H26" s="16"/>
      <c r="I26" s="16"/>
      <c r="J26" s="16"/>
    </row>
    <row r="27" spans="1:10" x14ac:dyDescent="0.2">
      <c r="A27" s="57" t="s">
        <v>30</v>
      </c>
      <c r="B27" s="46"/>
      <c r="C27" s="49" t="s">
        <v>13</v>
      </c>
      <c r="D27" s="58" t="str">
        <f>C27</f>
        <v>~~SELECT BUDGET~~</v>
      </c>
      <c r="E27" s="16"/>
      <c r="F27" s="23" t="s">
        <v>89</v>
      </c>
      <c r="G27" s="16"/>
      <c r="H27" s="16"/>
      <c r="I27" s="16"/>
      <c r="J27" s="16"/>
    </row>
    <row r="28" spans="1:10" x14ac:dyDescent="0.2">
      <c r="A28" s="60" t="s">
        <v>91</v>
      </c>
      <c r="B28" s="47"/>
      <c r="C28" s="50" t="e">
        <f>VLOOKUP(A28,DATA!A43:B48,2,FALSE)</f>
        <v>#N/A</v>
      </c>
      <c r="D28" s="58"/>
      <c r="E28" s="16"/>
      <c r="F28" s="21" t="s">
        <v>90</v>
      </c>
      <c r="G28" s="16"/>
      <c r="H28" s="16"/>
      <c r="I28" s="16"/>
      <c r="J28" s="16"/>
    </row>
    <row r="29" spans="1:10" ht="27.5" customHeight="1" x14ac:dyDescent="0.2">
      <c r="A29" s="57"/>
      <c r="B29" s="78" t="s">
        <v>31</v>
      </c>
      <c r="C29" s="78"/>
      <c r="D29" s="61" t="e">
        <f>SUM(D8:D27)</f>
        <v>#N/A</v>
      </c>
      <c r="E29" s="16"/>
      <c r="F29" s="21"/>
      <c r="G29" s="16"/>
      <c r="H29" s="16"/>
      <c r="I29" s="16"/>
      <c r="J29" s="16"/>
    </row>
    <row r="30" spans="1:10" ht="23.5" customHeight="1" thickBot="1" x14ac:dyDescent="0.25">
      <c r="A30" s="62"/>
      <c r="B30" s="80" t="s">
        <v>32</v>
      </c>
      <c r="C30" s="80"/>
      <c r="D30" s="63">
        <v>20000</v>
      </c>
      <c r="E30" s="16"/>
      <c r="F30" s="16"/>
      <c r="G30" s="16"/>
      <c r="H30" s="16"/>
      <c r="I30" s="16"/>
      <c r="J30" s="16"/>
    </row>
    <row r="31" spans="1:10" ht="41.5" customHeight="1" thickBot="1" x14ac:dyDescent="0.25">
      <c r="A31" s="36" t="s">
        <v>141</v>
      </c>
      <c r="B31" s="24"/>
      <c r="C31" s="37">
        <v>1255</v>
      </c>
      <c r="D31" s="38">
        <f>B31*C31</f>
        <v>0</v>
      </c>
      <c r="E31" s="16"/>
      <c r="F31" s="16"/>
      <c r="G31" s="16"/>
      <c r="H31" s="16"/>
      <c r="I31" s="16"/>
      <c r="J31" s="16"/>
    </row>
    <row r="32" spans="1:10" ht="40.25" customHeight="1" x14ac:dyDescent="0.2">
      <c r="A32" s="79" t="s">
        <v>33</v>
      </c>
      <c r="B32" s="79"/>
      <c r="C32" s="79"/>
      <c r="D32" s="39" t="e">
        <f>D29-D30-D31</f>
        <v>#N/A</v>
      </c>
      <c r="E32" s="16"/>
      <c r="F32" s="16"/>
      <c r="G32" s="16"/>
      <c r="H32" s="16"/>
      <c r="I32" s="16"/>
      <c r="J32" s="16"/>
    </row>
    <row r="33" spans="1:12" ht="23.5" customHeight="1" x14ac:dyDescent="0.2"/>
    <row r="34" spans="1:12" ht="14.5" customHeight="1" x14ac:dyDescent="0.2">
      <c r="A34" s="6"/>
      <c r="B34" s="6"/>
      <c r="C34" s="6"/>
      <c r="D34" s="7"/>
    </row>
    <row r="35" spans="1:12" ht="18" x14ac:dyDescent="0.2">
      <c r="A35" s="83" t="s">
        <v>142</v>
      </c>
      <c r="B35" s="83"/>
      <c r="C35" s="83"/>
      <c r="D35" s="83"/>
      <c r="E35" s="83"/>
      <c r="F35" s="83"/>
      <c r="G35" s="83"/>
      <c r="H35" s="83"/>
    </row>
    <row r="36" spans="1:12" x14ac:dyDescent="0.2">
      <c r="I36" s="77"/>
      <c r="J36" s="77"/>
      <c r="K36" s="77"/>
      <c r="L36" s="77"/>
    </row>
    <row r="37" spans="1:12" x14ac:dyDescent="0.2">
      <c r="A37" s="2"/>
      <c r="B37" s="2"/>
      <c r="C37" s="8"/>
      <c r="D37" s="8"/>
      <c r="E37" s="8"/>
      <c r="F37" s="8"/>
      <c r="G37" s="2"/>
      <c r="H37" s="9"/>
      <c r="I37" s="9"/>
    </row>
    <row r="38" spans="1:12" x14ac:dyDescent="0.2">
      <c r="A38" s="10"/>
      <c r="B38" s="12"/>
      <c r="G38" s="3"/>
    </row>
    <row r="39" spans="1:12" x14ac:dyDescent="0.2">
      <c r="A39" s="10"/>
      <c r="B39" s="13"/>
    </row>
    <row r="40" spans="1:12" x14ac:dyDescent="0.2">
      <c r="A40" s="10"/>
      <c r="B40" s="12"/>
    </row>
    <row r="41" spans="1:12" x14ac:dyDescent="0.2">
      <c r="A41" s="11"/>
      <c r="B41" s="12"/>
    </row>
    <row r="42" spans="1:12" x14ac:dyDescent="0.2">
      <c r="A42" s="11"/>
      <c r="B42" s="12"/>
    </row>
    <row r="43" spans="1:12" x14ac:dyDescent="0.2">
      <c r="A43" s="11"/>
      <c r="B43" s="12"/>
    </row>
    <row r="50" spans="8:10" x14ac:dyDescent="0.2">
      <c r="H50" s="1"/>
      <c r="I50" s="1"/>
      <c r="J50" s="1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94" spans="3:6" x14ac:dyDescent="0.2">
      <c r="C94"/>
      <c r="F94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</sheetData>
  <mergeCells count="7">
    <mergeCell ref="I36:L36"/>
    <mergeCell ref="B29:C29"/>
    <mergeCell ref="A32:C32"/>
    <mergeCell ref="B30:C30"/>
    <mergeCell ref="A1:B2"/>
    <mergeCell ref="A5:B5"/>
    <mergeCell ref="A35:H35"/>
  </mergeCells>
  <phoneticPr fontId="2" type="noConversion"/>
  <dataValidations count="9">
    <dataValidation allowBlank="1" showInputMessage="1" showErrorMessage="1" promptTitle="BAR TAB" prompt="Only choose an option if you wish to have a bar tab at your wedding" sqref="A27" xr:uid="{BFBB612D-44E0-4E02-B2C0-2643CB7B79A2}"/>
    <dataValidation allowBlank="1" showInputMessage="1" showErrorMessage="1" promptTitle="ICE BATH" prompt="Only choose a budget if you want to wish to add an ice bath with beers, ciders and soft-drinks at the canapes" sqref="A21" xr:uid="{0D256002-0E1E-4BE9-9BC2-090A694490D9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CF36A20F-AE09-4272-BFF3-B99F458A0D77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1" xr:uid="{2D4BA250-9617-47A7-B6AE-11C6AE2D8403}"/>
    <dataValidation allowBlank="1" showInputMessage="1" showErrorMessage="1" prompt="Please choose a budget for flowers and consumables (e.g. oasis, batteries, lamp oil)" sqref="A14" xr:uid="{A7B4F72A-59B6-4CB5-811B-160945706F34}"/>
    <dataValidation allowBlank="1" showInputMessage="1" showErrorMessage="1" prompt="Enter the amount you wish to budget for" sqref="B15:B20 B22:B26" xr:uid="{DB89F97E-D5F9-4281-87EF-A3B2AD17E65B}"/>
    <dataValidation type="list" allowBlank="1" showInputMessage="1" showErrorMessage="1" sqref="I48:I49" xr:uid="{98A43E99-F78C-4F9A-97D7-3FED80A3CBBD}">
      <formula1>OFFSET($P$16,1,MATCH($P$14,$P$16:$R$16,0)-1,7,1)</formula1>
    </dataValidation>
    <dataValidation type="list" allowBlank="1" showInputMessage="1" showErrorMessage="1" sqref="J48:J49" xr:uid="{0FE23EA9-DF30-42F7-95FD-B04E8A47BFF5}">
      <formula1>OFFSET($P$16,8,MATCH($P$14,$P$16:$R$16,0)-1,7,1)</formula1>
    </dataValidation>
    <dataValidation type="list" allowBlank="1" showInputMessage="1" showErrorMessage="1" sqref="H48:H49" xr:uid="{2A109164-2579-4604-BF68-80C00C098DC6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Only choose a budget if you want to wish to add an ice bath with beers, ciders and soft-drinks at the canapes" xr:uid="{B09C127D-A461-42A2-8263-BBE1BAA6A448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50CA89AA-ADB7-4CA5-9F45-807EDA3FA1E3}">
          <x14:formula1>
            <xm:f>DATA!$B$36:$B$41</xm:f>
          </x14:formula1>
          <xm:sqref>C27</xm:sqref>
        </x14:dataValidation>
        <x14:dataValidation type="list" allowBlank="1" showInputMessage="1" showErrorMessage="1" prompt="Please choose a budget for flowers and consumables (e.g. oasis, batteries, lamp oil)" xr:uid="{FA19B2FE-EFE8-4748-9352-A4F4E1B46A29}">
          <x14:formula1>
            <xm:f>DATA!$B$18:$B$21</xm:f>
          </x14:formula1>
          <xm:sqref>C14</xm:sqref>
        </x14:dataValidation>
        <x14:dataValidation type="list" allowBlank="1" showInputMessage="1" showErrorMessage="1" promptTitle="CANAPES" prompt="Choose an option if you wish to add something extra for your guests to nibble on" xr:uid="{B5248DDD-C6D1-459C-A925-B4341A678450}">
          <x14:formula1>
            <xm:f>DATA!$A$25:$A$28</xm:f>
          </x14:formula1>
          <xm:sqref>A16</xm:sqref>
        </x14:dataValidation>
        <x14:dataValidation type="list" allowBlank="1" showInputMessage="1" showErrorMessage="1" xr:uid="{7E2F3240-E0AA-6546-A3E1-F992187A0F18}">
          <x14:formula1>
            <xm:f>DATA!$A$22:$A$24</xm:f>
          </x14:formula1>
          <xm:sqref>A25</xm:sqref>
        </x14:dataValidation>
        <x14:dataValidation type="list" allowBlank="1" showInputMessage="1" showErrorMessage="1" promptTitle="DATE OF WEDDING" prompt="Please choose the month of your wedding" xr:uid="{4044BDA3-F405-452A-BD97-BA5F88FB6D97}">
          <x14:formula1>
            <xm:f>DATA!$A$2:$A$14</xm:f>
          </x14:formula1>
          <xm:sqref>A8</xm:sqref>
        </x14:dataValidation>
        <x14:dataValidation type="list" allowBlank="1" showInputMessage="1" showErrorMessage="1" promptTitle="DECOR PACKAGE" prompt="Please choose your decor package option" xr:uid="{716F9B2A-62EF-465A-AF24-21D05C7330DE}">
          <x14:formula1>
            <xm:f>DATA!$A$15:$A$17</xm:f>
          </x14:formula1>
          <xm:sqref>A13</xm:sqref>
        </x14:dataValidation>
        <x14:dataValidation type="list" allowBlank="1" showInputMessage="1" showErrorMessage="1" promptTitle="BAR TAB" prompt="Only choose an option if you wish to have a bar tab at your wedding" xr:uid="{F9ABAAE0-7FDF-DC42-A385-18F50FA1899A}">
          <x14:formula1>
            <xm:f>DATA!$A$43:$A$48</xm:f>
          </x14:formula1>
          <xm:sqref>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2A70-B45A-4DE3-97AB-E2D764C14A50}">
  <dimension ref="A1:L97"/>
  <sheetViews>
    <sheetView showGridLines="0" zoomScale="110" zoomScaleNormal="110" workbookViewId="0">
      <selection activeCell="M29" sqref="M29"/>
    </sheetView>
  </sheetViews>
  <sheetFormatPr baseColWidth="10" defaultColWidth="8.83203125" defaultRowHeight="15" x14ac:dyDescent="0.2"/>
  <cols>
    <col min="1" max="1" width="52" customWidth="1"/>
    <col min="2" max="2" width="7.33203125" customWidth="1"/>
    <col min="3" max="3" width="17.6640625" style="4" customWidth="1"/>
    <col min="4" max="4" width="16.5" bestFit="1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9" ht="14.5" customHeight="1" x14ac:dyDescent="0.3">
      <c r="A1" s="81" t="s">
        <v>0</v>
      </c>
      <c r="B1" s="81"/>
      <c r="C1" s="15"/>
      <c r="D1" s="15"/>
      <c r="E1" s="16"/>
      <c r="F1" s="16"/>
      <c r="G1" s="17"/>
      <c r="H1" s="18"/>
      <c r="I1" s="19"/>
    </row>
    <row r="2" spans="1:9" ht="21.5" customHeight="1" x14ac:dyDescent="0.3">
      <c r="A2" s="81"/>
      <c r="B2" s="81"/>
      <c r="C2" s="15"/>
      <c r="D2" s="15"/>
      <c r="E2" s="16"/>
      <c r="F2" s="16"/>
      <c r="G2" s="16"/>
      <c r="H2" s="18"/>
      <c r="I2" s="18"/>
    </row>
    <row r="3" spans="1:9" x14ac:dyDescent="0.2">
      <c r="A3" s="16"/>
      <c r="B3" s="16"/>
      <c r="C3" s="20"/>
      <c r="D3" s="16"/>
      <c r="E3" s="16"/>
      <c r="F3" s="16"/>
      <c r="G3" s="16"/>
      <c r="H3" s="19"/>
      <c r="I3" s="16"/>
    </row>
    <row r="4" spans="1:9" x14ac:dyDescent="0.2">
      <c r="A4" s="16"/>
      <c r="B4" s="16"/>
      <c r="C4" s="20"/>
      <c r="D4" s="16"/>
      <c r="E4" s="16"/>
      <c r="F4" s="16"/>
      <c r="G4" s="16"/>
      <c r="H4" s="19"/>
      <c r="I4" s="16"/>
    </row>
    <row r="5" spans="1:9" ht="33.5" customHeight="1" x14ac:dyDescent="0.2">
      <c r="A5" s="82" t="s">
        <v>126</v>
      </c>
      <c r="B5" s="82"/>
      <c r="C5" s="20"/>
      <c r="D5" s="16"/>
      <c r="E5" s="16"/>
      <c r="F5" s="16"/>
      <c r="G5" s="16"/>
      <c r="H5" s="19"/>
      <c r="I5" s="16"/>
    </row>
    <row r="6" spans="1:9" ht="15" customHeight="1" x14ac:dyDescent="0.2">
      <c r="A6" s="16"/>
      <c r="B6" s="16"/>
      <c r="C6" s="20"/>
      <c r="D6" s="16"/>
      <c r="E6" s="16"/>
      <c r="F6" s="16"/>
      <c r="G6" s="16"/>
      <c r="H6" s="16"/>
      <c r="I6" s="16"/>
    </row>
    <row r="7" spans="1:9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</row>
    <row r="8" spans="1:9" ht="39.5" customHeight="1" x14ac:dyDescent="0.2">
      <c r="A8" s="53" t="s">
        <v>5</v>
      </c>
      <c r="B8" s="54">
        <v>1</v>
      </c>
      <c r="C8" s="55" t="e">
        <f>VLOOKUP(A8,DATA!A50:N51,2,FALSE)</f>
        <v>#N/A</v>
      </c>
      <c r="D8" s="56" t="e">
        <f>C8</f>
        <v>#N/A</v>
      </c>
      <c r="E8" s="16"/>
      <c r="F8" s="22" t="s">
        <v>147</v>
      </c>
      <c r="G8" s="16"/>
      <c r="H8" s="16"/>
      <c r="I8" s="16"/>
    </row>
    <row r="9" spans="1:9" ht="17.5" customHeight="1" x14ac:dyDescent="0.2">
      <c r="A9" s="57" t="s">
        <v>6</v>
      </c>
      <c r="B9" s="47"/>
      <c r="C9" s="48" t="e">
        <f>VLOOKUP(A8,DATA!A50:N51,3,FALSE)</f>
        <v>#N/A</v>
      </c>
      <c r="D9" s="58" t="e">
        <f>C9*B9</f>
        <v>#N/A</v>
      </c>
      <c r="E9" s="16"/>
      <c r="F9" s="21"/>
      <c r="G9" s="16"/>
      <c r="H9" s="16"/>
      <c r="I9" s="16"/>
    </row>
    <row r="10" spans="1:9" ht="16.25" customHeight="1" x14ac:dyDescent="0.2">
      <c r="A10" s="57" t="s">
        <v>7</v>
      </c>
      <c r="B10" s="47"/>
      <c r="C10" s="48" t="e">
        <f>VLOOKUP(A8,DATA!A50:N51,4,FALSE)</f>
        <v>#N/A</v>
      </c>
      <c r="D10" s="58" t="e">
        <f>C10*B10</f>
        <v>#N/A</v>
      </c>
      <c r="E10" s="16"/>
      <c r="F10" s="21" t="s">
        <v>8</v>
      </c>
      <c r="G10" s="16"/>
      <c r="H10" s="16"/>
      <c r="I10" s="16"/>
    </row>
    <row r="11" spans="1:9" x14ac:dyDescent="0.2">
      <c r="A11" s="57" t="s">
        <v>9</v>
      </c>
      <c r="B11" s="47"/>
      <c r="C11" s="48" t="e">
        <f>VLOOKUP(A8,DATA!A50:N51,5,FALSE)</f>
        <v>#N/A</v>
      </c>
      <c r="D11" s="58" t="e">
        <f>C11*B11</f>
        <v>#N/A</v>
      </c>
      <c r="E11" s="16"/>
      <c r="F11" s="21"/>
      <c r="G11" s="16"/>
      <c r="H11" s="16"/>
      <c r="I11" s="16"/>
    </row>
    <row r="12" spans="1:9" x14ac:dyDescent="0.2">
      <c r="A12" s="57" t="s">
        <v>10</v>
      </c>
      <c r="B12" s="47"/>
      <c r="C12" s="48" t="e">
        <f>VLOOKUP(A8,DATA!A50:N51,6,FALSE)</f>
        <v>#N/A</v>
      </c>
      <c r="D12" s="58" t="e">
        <f>C12*B12</f>
        <v>#N/A</v>
      </c>
      <c r="E12" s="16"/>
      <c r="F12" s="21"/>
      <c r="G12" s="16"/>
      <c r="H12" s="16"/>
      <c r="I12" s="16"/>
    </row>
    <row r="13" spans="1:9" ht="16" x14ac:dyDescent="0.2">
      <c r="A13" s="59" t="s">
        <v>59</v>
      </c>
      <c r="B13" s="46">
        <v>1</v>
      </c>
      <c r="C13" s="52">
        <v>0</v>
      </c>
      <c r="D13" s="58">
        <f>C13</f>
        <v>0</v>
      </c>
      <c r="E13" s="16"/>
      <c r="F13" s="21" t="s">
        <v>34</v>
      </c>
      <c r="G13" s="16"/>
      <c r="H13" s="16"/>
      <c r="I13" s="16"/>
    </row>
    <row r="14" spans="1:9" x14ac:dyDescent="0.2">
      <c r="A14" s="57" t="s">
        <v>12</v>
      </c>
      <c r="B14" s="46">
        <v>1</v>
      </c>
      <c r="C14" s="49" t="s">
        <v>13</v>
      </c>
      <c r="D14" s="58" t="str">
        <f>C14</f>
        <v>~~SELECT BUDGET~~</v>
      </c>
      <c r="E14" s="16"/>
      <c r="F14" s="21" t="s">
        <v>14</v>
      </c>
      <c r="G14" s="16"/>
      <c r="H14" s="16"/>
      <c r="I14" s="16"/>
    </row>
    <row r="15" spans="1:9" x14ac:dyDescent="0.2">
      <c r="A15" s="57" t="s">
        <v>15</v>
      </c>
      <c r="B15" s="47"/>
      <c r="C15" s="48" t="e">
        <f>VLOOKUP(A8,DATA!A50:N51,7,FALSE)</f>
        <v>#N/A</v>
      </c>
      <c r="D15" s="58" t="e">
        <f t="shared" ref="D15:D20" si="0">B15*C15</f>
        <v>#N/A</v>
      </c>
      <c r="E15" s="16"/>
      <c r="F15" s="21" t="s">
        <v>16</v>
      </c>
      <c r="G15" s="16"/>
      <c r="H15" s="16"/>
      <c r="I15" s="16"/>
    </row>
    <row r="16" spans="1:9" x14ac:dyDescent="0.2">
      <c r="A16" s="60" t="s">
        <v>138</v>
      </c>
      <c r="B16" s="47"/>
      <c r="C16" s="50" t="e">
        <f>VLOOKUP(A16,DATA!A25:B28,2,FALSE)</f>
        <v>#N/A</v>
      </c>
      <c r="D16" s="58" t="e">
        <f t="shared" si="0"/>
        <v>#N/A</v>
      </c>
      <c r="E16" s="16"/>
      <c r="F16" s="21" t="s">
        <v>17</v>
      </c>
      <c r="G16" s="16"/>
      <c r="H16" s="16"/>
      <c r="I16" s="16"/>
    </row>
    <row r="17" spans="1:9" ht="16" x14ac:dyDescent="0.2">
      <c r="A17" s="59" t="s">
        <v>60</v>
      </c>
      <c r="B17" s="44"/>
      <c r="C17" s="52">
        <v>0</v>
      </c>
      <c r="D17" s="58">
        <f t="shared" si="0"/>
        <v>0</v>
      </c>
      <c r="E17" s="16"/>
      <c r="F17" s="21"/>
      <c r="G17" s="16"/>
      <c r="H17" s="16"/>
      <c r="I17" s="16"/>
    </row>
    <row r="18" spans="1:9" x14ac:dyDescent="0.2">
      <c r="A18" s="57" t="s">
        <v>18</v>
      </c>
      <c r="B18" s="47"/>
      <c r="C18" s="48" t="e">
        <f>VLOOKUP(A8,DATA!A50:N51,9,FALSE)</f>
        <v>#N/A</v>
      </c>
      <c r="D18" s="58" t="e">
        <f t="shared" si="0"/>
        <v>#N/A</v>
      </c>
      <c r="E18" s="16"/>
      <c r="F18" s="21" t="s">
        <v>35</v>
      </c>
      <c r="G18" s="16"/>
      <c r="H18" s="16"/>
      <c r="I18" s="16"/>
    </row>
    <row r="19" spans="1:9" x14ac:dyDescent="0.2">
      <c r="A19" s="57" t="s">
        <v>20</v>
      </c>
      <c r="B19" s="47"/>
      <c r="C19" s="48" t="e">
        <f>VLOOKUP(A8,DATA!A50:N51,10,FALSE)</f>
        <v>#N/A</v>
      </c>
      <c r="D19" s="58" t="e">
        <f t="shared" si="0"/>
        <v>#N/A</v>
      </c>
      <c r="E19" s="16"/>
      <c r="F19" s="21"/>
      <c r="G19" s="16"/>
      <c r="H19" s="16"/>
      <c r="I19" s="16"/>
    </row>
    <row r="20" spans="1:9" x14ac:dyDescent="0.2">
      <c r="A20" s="57" t="s">
        <v>143</v>
      </c>
      <c r="B20" s="47"/>
      <c r="C20" s="48" t="e">
        <f>VLOOKUP(A8,DATA!A50:N51,11,FALSE)</f>
        <v>#N/A</v>
      </c>
      <c r="D20" s="58" t="e">
        <f t="shared" si="0"/>
        <v>#N/A</v>
      </c>
      <c r="E20" s="16"/>
      <c r="F20" s="21"/>
      <c r="G20" s="16"/>
      <c r="H20" s="16"/>
      <c r="I20" s="16"/>
    </row>
    <row r="21" spans="1:9" x14ac:dyDescent="0.2">
      <c r="A21" s="57" t="s">
        <v>21</v>
      </c>
      <c r="B21" s="46">
        <v>1</v>
      </c>
      <c r="C21" s="49" t="s">
        <v>13</v>
      </c>
      <c r="D21" s="58" t="str">
        <f>C21</f>
        <v>~~SELECT BUDGET~~</v>
      </c>
      <c r="E21" s="16"/>
      <c r="F21" s="21" t="s">
        <v>36</v>
      </c>
      <c r="G21" s="16"/>
      <c r="H21" s="16"/>
      <c r="I21" s="16"/>
    </row>
    <row r="22" spans="1:9" ht="16" x14ac:dyDescent="0.2">
      <c r="A22" s="59" t="s">
        <v>61</v>
      </c>
      <c r="B22" s="44"/>
      <c r="C22" s="52">
        <v>0</v>
      </c>
      <c r="D22" s="58">
        <f>C22*B22</f>
        <v>0</v>
      </c>
      <c r="E22" s="16"/>
      <c r="F22" s="21"/>
      <c r="G22" s="16"/>
      <c r="H22" s="16"/>
      <c r="I22" s="16"/>
    </row>
    <row r="23" spans="1:9" x14ac:dyDescent="0.2">
      <c r="A23" s="57" t="s">
        <v>25</v>
      </c>
      <c r="B23" s="46"/>
      <c r="C23" s="48"/>
      <c r="D23" s="58">
        <f>C23*B23</f>
        <v>0</v>
      </c>
      <c r="E23" s="16"/>
      <c r="F23" s="21" t="s">
        <v>37</v>
      </c>
      <c r="G23" s="16"/>
      <c r="H23" s="16"/>
      <c r="I23" s="16"/>
    </row>
    <row r="24" spans="1:9" ht="17.5" customHeight="1" x14ac:dyDescent="0.2">
      <c r="A24" s="57" t="s">
        <v>27</v>
      </c>
      <c r="B24" s="47"/>
      <c r="C24" s="48" t="e">
        <f>VLOOKUP(A8,DATA!A50:N51,13,FALSE)</f>
        <v>#N/A</v>
      </c>
      <c r="D24" s="58" t="e">
        <f>C24*B24</f>
        <v>#N/A</v>
      </c>
      <c r="E24" s="16"/>
      <c r="F24" s="21" t="s">
        <v>38</v>
      </c>
      <c r="G24" s="16"/>
      <c r="H24" s="16"/>
      <c r="I24" s="16"/>
    </row>
    <row r="25" spans="1:9" ht="17.5" customHeight="1" x14ac:dyDescent="0.2">
      <c r="A25" s="60" t="s">
        <v>86</v>
      </c>
      <c r="B25" s="47"/>
      <c r="C25" s="50" t="e">
        <f>VLOOKUP(A25,DATA!A22:B24,2,FALSE)</f>
        <v>#N/A</v>
      </c>
      <c r="D25" s="58"/>
      <c r="E25" s="16"/>
      <c r="F25" s="21" t="s">
        <v>92</v>
      </c>
      <c r="G25" s="16"/>
      <c r="H25" s="16"/>
      <c r="I25" s="16"/>
    </row>
    <row r="26" spans="1:9" ht="17.5" customHeight="1" x14ac:dyDescent="0.2">
      <c r="A26" s="60" t="s">
        <v>91</v>
      </c>
      <c r="B26" s="47"/>
      <c r="C26" s="50" t="e">
        <f>VLOOKUP(A26,DATA!A43:B48,2,FALSE)</f>
        <v>#N/A</v>
      </c>
      <c r="D26" s="58"/>
      <c r="E26" s="16"/>
      <c r="F26" s="21" t="s">
        <v>96</v>
      </c>
      <c r="G26" s="16"/>
      <c r="H26" s="16"/>
      <c r="I26" s="16"/>
    </row>
    <row r="27" spans="1:9" x14ac:dyDescent="0.2">
      <c r="A27" s="57" t="s">
        <v>130</v>
      </c>
      <c r="B27" s="47"/>
      <c r="C27" s="48">
        <v>685</v>
      </c>
      <c r="D27" s="58">
        <f>C27*B27</f>
        <v>0</v>
      </c>
      <c r="E27" s="16"/>
      <c r="F27" s="21" t="s">
        <v>88</v>
      </c>
      <c r="G27" s="16"/>
      <c r="H27" s="16"/>
      <c r="I27" s="16"/>
    </row>
    <row r="28" spans="1:9" x14ac:dyDescent="0.2">
      <c r="A28" s="57" t="s">
        <v>30</v>
      </c>
      <c r="B28" s="46"/>
      <c r="C28" s="49" t="s">
        <v>13</v>
      </c>
      <c r="D28" s="58" t="str">
        <f>C28</f>
        <v>~~SELECT BUDGET~~</v>
      </c>
      <c r="E28" s="16"/>
      <c r="F28" s="23" t="s">
        <v>89</v>
      </c>
      <c r="G28" s="16"/>
      <c r="H28" s="16"/>
      <c r="I28" s="16"/>
    </row>
    <row r="29" spans="1:9" ht="27.5" customHeight="1" x14ac:dyDescent="0.2">
      <c r="A29" s="57"/>
      <c r="B29" s="78" t="s">
        <v>31</v>
      </c>
      <c r="C29" s="78"/>
      <c r="D29" s="61" t="e">
        <f>SUM(D8:D28)</f>
        <v>#N/A</v>
      </c>
      <c r="E29" s="16"/>
      <c r="F29" s="21"/>
      <c r="G29" s="16"/>
      <c r="H29" s="16"/>
      <c r="I29" s="16"/>
    </row>
    <row r="30" spans="1:9" ht="23.5" customHeight="1" thickBot="1" x14ac:dyDescent="0.25">
      <c r="A30" s="62"/>
      <c r="B30" s="80" t="s">
        <v>32</v>
      </c>
      <c r="C30" s="80"/>
      <c r="D30" s="63">
        <v>20000</v>
      </c>
      <c r="E30" s="16"/>
      <c r="F30" s="16"/>
      <c r="G30" s="16"/>
      <c r="H30" s="16"/>
      <c r="I30" s="16"/>
    </row>
    <row r="31" spans="1:9" ht="41.5" customHeight="1" thickBot="1" x14ac:dyDescent="0.25">
      <c r="A31" s="40" t="s">
        <v>144</v>
      </c>
      <c r="B31" s="41"/>
      <c r="C31" s="42">
        <v>800</v>
      </c>
      <c r="D31" s="43">
        <f>B31*C31</f>
        <v>0</v>
      </c>
      <c r="E31" s="16"/>
      <c r="F31" s="16"/>
      <c r="G31" s="16"/>
      <c r="H31" s="16"/>
      <c r="I31" s="16"/>
    </row>
    <row r="32" spans="1:9" ht="40.25" customHeight="1" x14ac:dyDescent="0.2">
      <c r="A32" s="79" t="s">
        <v>33</v>
      </c>
      <c r="B32" s="79"/>
      <c r="C32" s="79"/>
      <c r="D32" s="39" t="e">
        <f>D29-D30-D31</f>
        <v>#N/A</v>
      </c>
      <c r="E32" s="16"/>
      <c r="F32" s="16"/>
      <c r="G32" s="16"/>
      <c r="H32" s="16"/>
      <c r="I32" s="16"/>
    </row>
    <row r="33" spans="1:12" ht="23.5" customHeight="1" x14ac:dyDescent="0.2"/>
    <row r="34" spans="1:12" ht="14.5" customHeight="1" x14ac:dyDescent="0.2">
      <c r="A34" s="83" t="s">
        <v>145</v>
      </c>
      <c r="B34" s="83"/>
      <c r="C34" s="83"/>
      <c r="D34" s="83"/>
      <c r="E34" s="83"/>
      <c r="F34" s="83"/>
      <c r="G34" s="83"/>
      <c r="H34" s="83"/>
    </row>
    <row r="36" spans="1:12" x14ac:dyDescent="0.2">
      <c r="I36" s="77"/>
      <c r="J36" s="77"/>
      <c r="K36" s="77"/>
      <c r="L36" s="77"/>
    </row>
    <row r="37" spans="1:12" x14ac:dyDescent="0.2">
      <c r="A37" s="2"/>
      <c r="B37" s="2"/>
      <c r="C37" s="8"/>
      <c r="D37" s="8"/>
      <c r="E37" s="8"/>
      <c r="F37" s="8"/>
      <c r="G37" s="2"/>
      <c r="H37" s="9"/>
      <c r="I37" s="9"/>
    </row>
    <row r="38" spans="1:12" x14ac:dyDescent="0.2">
      <c r="A38" s="10"/>
      <c r="B38" s="12"/>
      <c r="G38" s="3"/>
    </row>
    <row r="39" spans="1:12" x14ac:dyDescent="0.2">
      <c r="A39" s="10"/>
      <c r="B39" s="13"/>
    </row>
    <row r="40" spans="1:12" x14ac:dyDescent="0.2">
      <c r="A40" s="10"/>
      <c r="B40" s="12"/>
    </row>
    <row r="41" spans="1:12" x14ac:dyDescent="0.2">
      <c r="A41" s="11"/>
      <c r="B41" s="12"/>
    </row>
    <row r="42" spans="1:12" x14ac:dyDescent="0.2">
      <c r="A42" s="11"/>
      <c r="B42" s="12"/>
    </row>
    <row r="43" spans="1:12" x14ac:dyDescent="0.2">
      <c r="A43" s="11"/>
      <c r="B43" s="12"/>
    </row>
    <row r="50" spans="8:10" x14ac:dyDescent="0.2">
      <c r="H50" s="1"/>
      <c r="I50" s="1"/>
      <c r="J50" s="1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94" spans="3:6" x14ac:dyDescent="0.2">
      <c r="C94"/>
      <c r="F94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</sheetData>
  <mergeCells count="7">
    <mergeCell ref="I36:L36"/>
    <mergeCell ref="A1:B2"/>
    <mergeCell ref="A5:B5"/>
    <mergeCell ref="B29:C29"/>
    <mergeCell ref="B30:C30"/>
    <mergeCell ref="A32:C32"/>
    <mergeCell ref="A34:H34"/>
  </mergeCells>
  <dataValidations count="9">
    <dataValidation allowBlank="1" showInputMessage="1" showErrorMessage="1" promptTitle="BAR TAB" prompt="Only choose an option if you wish to have a bar tab at your wedding" sqref="A28" xr:uid="{A00A94B5-C3DC-4BC2-8B63-858A4B215AB8}"/>
    <dataValidation allowBlank="1" showInputMessage="1" showErrorMessage="1" promptTitle="ICE BATH" prompt="Only choose a budget if you want to wish to add an ice bath with beers, ciders and soft-drinks at the canapes" sqref="A21" xr:uid="{4EA947FE-A79B-45B9-B2F6-E287F99D7272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AB531AD7-FB69-4E89-863F-70AFD73E2A78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1" xr:uid="{DCE29510-A957-4AEF-A0B9-1CC8428DAB6F}"/>
    <dataValidation allowBlank="1" showInputMessage="1" showErrorMessage="1" prompt="Please choose a budget for flowers and consumables (e.g. oasis, batteries, lamp oil)" sqref="A14" xr:uid="{4F78A4A2-99DE-4A50-AFAA-4BAD6874EDAE}"/>
    <dataValidation allowBlank="1" showInputMessage="1" showErrorMessage="1" prompt="Enter the amount you wish to budget for" sqref="B15:B20 B22:B27" xr:uid="{33140F5E-B0F8-4CF6-8A51-C910EFBD0ABB}"/>
    <dataValidation type="list" allowBlank="1" showInputMessage="1" showErrorMessage="1" sqref="I48:I49" xr:uid="{D1844CB7-B79D-46AF-B0C8-81946920D721}">
      <formula1>OFFSET($P$16,1,MATCH($P$14,$P$16:$R$16,0)-1,7,1)</formula1>
    </dataValidation>
    <dataValidation type="list" allowBlank="1" showInputMessage="1" showErrorMessage="1" sqref="J48:J49" xr:uid="{C10CC490-EF24-429F-A6DE-0EC3BE810533}">
      <formula1>OFFSET($P$16,8,MATCH($P$14,$P$16:$R$16,0)-1,7,1)</formula1>
    </dataValidation>
    <dataValidation type="list" allowBlank="1" showInputMessage="1" showErrorMessage="1" sqref="H48:H49" xr:uid="{CF326BD8-B05D-41D6-A3B8-25D3742D45F0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Only choose a budget if you want to wish to add an ice bath with beers, ciders and soft-drinks at the canapes" xr:uid="{171BE676-4D35-43BE-BEB1-70F2FA08A1A4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8C4AE444-F42A-4D0E-950E-8CC765CB6BF3}">
          <x14:formula1>
            <xm:f>DATA!$B$36:$B$41</xm:f>
          </x14:formula1>
          <xm:sqref>C28</xm:sqref>
        </x14:dataValidation>
        <x14:dataValidation type="list" allowBlank="1" showInputMessage="1" showErrorMessage="1" prompt="Please choose a budget for flowers and consumables (e.g. oasis, batteries, lamp oil)" xr:uid="{AED0BB58-5088-4210-8BD5-94250A59D5D1}">
          <x14:formula1>
            <xm:f>DATA!$B$18:$B$21</xm:f>
          </x14:formula1>
          <xm:sqref>C14</xm:sqref>
        </x14:dataValidation>
        <x14:dataValidation type="list" allowBlank="1" showInputMessage="1" showErrorMessage="1" promptTitle="CANAPES" prompt="Choose an option if you wish to add something extra for your guests to nibble on" xr:uid="{31339009-D5DB-4AC8-8F00-807CC126B0DC}">
          <x14:formula1>
            <xm:f>DATA!$A$25:$A$28</xm:f>
          </x14:formula1>
          <xm:sqref>A16</xm:sqref>
        </x14:dataValidation>
        <x14:dataValidation type="list" allowBlank="1" showInputMessage="1" showErrorMessage="1" xr:uid="{2244091E-23C5-EC44-9DD3-24262E824A24}">
          <x14:formula1>
            <xm:f>DATA!$A$22:$A$24</xm:f>
          </x14:formula1>
          <xm:sqref>A25</xm:sqref>
        </x14:dataValidation>
        <x14:dataValidation type="list" allowBlank="1" showInputMessage="1" showErrorMessage="1" xr:uid="{443122DC-81D8-5E47-9446-090E99BFA6A7}">
          <x14:formula1>
            <xm:f>DATA!$A$43:$A$48</xm:f>
          </x14:formula1>
          <xm:sqref>A26</xm:sqref>
        </x14:dataValidation>
        <x14:dataValidation type="list" allowBlank="1" showInputMessage="1" showErrorMessage="1" promptTitle="DATE OF WEDDING" prompt="Please choose the month of your wedding" xr:uid="{72B44CB2-7ACE-4089-8A49-C9AA1F6BAB96}">
          <x14:formula1>
            <xm:f>DATA!$A$50:$A$51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91AE-FE96-4CC3-8E17-B2356E96C745}">
  <dimension ref="A1:L98"/>
  <sheetViews>
    <sheetView showGridLines="0" zoomScale="110" zoomScaleNormal="110" workbookViewId="0">
      <selection activeCell="F41" sqref="F41"/>
    </sheetView>
  </sheetViews>
  <sheetFormatPr baseColWidth="10" defaultColWidth="8.83203125" defaultRowHeight="15" x14ac:dyDescent="0.2"/>
  <cols>
    <col min="1" max="1" width="52.1640625" customWidth="1"/>
    <col min="2" max="2" width="7.33203125" customWidth="1"/>
    <col min="3" max="3" width="17.6640625" style="4" customWidth="1"/>
    <col min="4" max="4" width="16.5" bestFit="1" customWidth="1"/>
    <col min="6" max="6" width="8.83203125" style="5"/>
    <col min="7" max="7" width="15.5" bestFit="1" customWidth="1"/>
    <col min="8" max="8" width="42.6640625" customWidth="1"/>
    <col min="9" max="9" width="43.5" bestFit="1" customWidth="1"/>
    <col min="10" max="10" width="12" bestFit="1" customWidth="1"/>
    <col min="12" max="12" width="10.6640625" customWidth="1"/>
    <col min="13" max="13" width="12.6640625" customWidth="1"/>
    <col min="14" max="14" width="29.6640625" bestFit="1" customWidth="1"/>
    <col min="15" max="15" width="12.6640625" customWidth="1"/>
    <col min="16" max="16" width="12.5" customWidth="1"/>
    <col min="17" max="17" width="12.33203125" customWidth="1"/>
  </cols>
  <sheetData>
    <row r="1" spans="1:12" ht="14.5" customHeight="1" x14ac:dyDescent="0.3">
      <c r="A1" s="85" t="s">
        <v>0</v>
      </c>
      <c r="B1" s="85"/>
      <c r="C1" s="15"/>
      <c r="D1" s="15"/>
      <c r="E1" s="16"/>
      <c r="F1" s="16"/>
      <c r="G1" s="17"/>
      <c r="H1" s="18"/>
      <c r="I1" s="19"/>
      <c r="J1" s="16"/>
      <c r="K1" s="16"/>
      <c r="L1" s="16"/>
    </row>
    <row r="2" spans="1:12" ht="21.5" customHeight="1" x14ac:dyDescent="0.3">
      <c r="A2" s="85"/>
      <c r="B2" s="85"/>
      <c r="C2" s="15"/>
      <c r="D2" s="15"/>
      <c r="E2" s="16"/>
      <c r="F2" s="16"/>
      <c r="G2" s="16"/>
      <c r="H2" s="18"/>
      <c r="I2" s="18"/>
      <c r="J2" s="16"/>
      <c r="K2" s="16"/>
      <c r="L2" s="16"/>
    </row>
    <row r="3" spans="1:12" x14ac:dyDescent="0.2">
      <c r="A3" s="16"/>
      <c r="B3" s="16"/>
      <c r="C3" s="20"/>
      <c r="D3" s="16"/>
      <c r="E3" s="16"/>
      <c r="F3" s="16"/>
      <c r="G3" s="16"/>
      <c r="H3" s="19"/>
      <c r="I3" s="16"/>
      <c r="J3" s="16"/>
      <c r="K3" s="16"/>
      <c r="L3" s="16"/>
    </row>
    <row r="4" spans="1:12" ht="6" customHeight="1" x14ac:dyDescent="0.2">
      <c r="A4" s="16"/>
      <c r="B4" s="16"/>
      <c r="C4" s="20"/>
      <c r="D4" s="16"/>
      <c r="E4" s="16"/>
      <c r="F4" s="16"/>
      <c r="G4" s="16"/>
      <c r="H4" s="19"/>
      <c r="I4" s="16"/>
      <c r="J4" s="16"/>
      <c r="K4" s="16"/>
      <c r="L4" s="16"/>
    </row>
    <row r="5" spans="1:12" ht="42" customHeight="1" x14ac:dyDescent="0.2">
      <c r="A5" s="76" t="s">
        <v>127</v>
      </c>
      <c r="B5" s="29"/>
      <c r="C5" s="29"/>
      <c r="D5" s="16"/>
      <c r="E5" s="16"/>
      <c r="F5" s="16"/>
      <c r="G5" s="16"/>
      <c r="H5" s="19"/>
      <c r="I5" s="16"/>
      <c r="J5" s="16"/>
      <c r="K5" s="16"/>
      <c r="L5" s="16"/>
    </row>
    <row r="6" spans="1:12" ht="15" customHeight="1" x14ac:dyDescent="0.2">
      <c r="A6" s="16"/>
      <c r="B6" s="16"/>
      <c r="C6" s="20"/>
      <c r="D6" s="16"/>
      <c r="E6" s="16"/>
      <c r="F6" s="16"/>
      <c r="G6" s="16"/>
      <c r="H6" s="16"/>
      <c r="I6" s="16"/>
      <c r="J6" s="16"/>
      <c r="K6" s="16"/>
      <c r="L6" s="16"/>
    </row>
    <row r="7" spans="1:12" ht="30.5" customHeight="1" thickBot="1" x14ac:dyDescent="0.25">
      <c r="A7" s="27" t="s">
        <v>1</v>
      </c>
      <c r="B7" s="27" t="s">
        <v>2</v>
      </c>
      <c r="C7" s="28" t="s">
        <v>3</v>
      </c>
      <c r="D7" s="27" t="s">
        <v>4</v>
      </c>
      <c r="E7" s="16"/>
      <c r="F7" s="21"/>
      <c r="G7" s="16"/>
      <c r="H7" s="16"/>
      <c r="I7" s="16"/>
      <c r="J7" s="16"/>
      <c r="K7" s="16"/>
      <c r="L7" s="16"/>
    </row>
    <row r="8" spans="1:12" ht="32" customHeight="1" x14ac:dyDescent="0.2">
      <c r="A8" s="66" t="s">
        <v>5</v>
      </c>
      <c r="B8" s="54">
        <v>1</v>
      </c>
      <c r="C8" s="55" t="e">
        <f>VLOOKUP(A8,DATA!A56:N85,2,FALSE)</f>
        <v>#N/A</v>
      </c>
      <c r="D8" s="67" t="e">
        <f>C8</f>
        <v>#N/A</v>
      </c>
      <c r="E8" s="16"/>
      <c r="F8" s="73" t="s">
        <v>150</v>
      </c>
      <c r="G8" s="74"/>
      <c r="H8" s="74"/>
      <c r="I8" s="74"/>
      <c r="J8" s="74"/>
      <c r="K8" s="74"/>
      <c r="L8" s="16"/>
    </row>
    <row r="9" spans="1:12" ht="17.5" customHeight="1" x14ac:dyDescent="0.2">
      <c r="A9" s="57" t="s">
        <v>6</v>
      </c>
      <c r="B9" s="47"/>
      <c r="C9" s="48" t="e">
        <f>VLOOKUP(A8,DATA!A56:N85,3,FALSE)</f>
        <v>#N/A</v>
      </c>
      <c r="D9" s="68" t="e">
        <f>C9*B9</f>
        <v>#N/A</v>
      </c>
      <c r="E9" s="16"/>
      <c r="F9" s="74"/>
      <c r="G9" s="74"/>
      <c r="H9" s="74"/>
      <c r="I9" s="74"/>
      <c r="J9" s="74"/>
      <c r="K9" s="74"/>
      <c r="L9" s="16"/>
    </row>
    <row r="10" spans="1:12" ht="16.25" customHeight="1" x14ac:dyDescent="0.2">
      <c r="A10" s="57" t="s">
        <v>7</v>
      </c>
      <c r="B10" s="47"/>
      <c r="C10" s="48" t="e">
        <f>VLOOKUP(A8,DATA!A56:N85,4,FALSE)</f>
        <v>#N/A</v>
      </c>
      <c r="D10" s="68" t="e">
        <f>C10*B10</f>
        <v>#N/A</v>
      </c>
      <c r="E10" s="16"/>
      <c r="F10" s="74" t="s">
        <v>39</v>
      </c>
      <c r="G10" s="74"/>
      <c r="H10" s="74"/>
      <c r="I10" s="74"/>
      <c r="J10" s="74"/>
      <c r="K10" s="74"/>
      <c r="L10" s="16"/>
    </row>
    <row r="11" spans="1:12" x14ac:dyDescent="0.2">
      <c r="A11" s="57" t="s">
        <v>9</v>
      </c>
      <c r="B11" s="47"/>
      <c r="C11" s="48" t="e">
        <f>VLOOKUP(A8,DATA!A56:N85,5,FALSE)</f>
        <v>#N/A</v>
      </c>
      <c r="D11" s="68" t="e">
        <f>C11*B11</f>
        <v>#N/A</v>
      </c>
      <c r="E11" s="16"/>
      <c r="F11" s="74"/>
      <c r="G11" s="74"/>
      <c r="H11" s="74"/>
      <c r="I11" s="74"/>
      <c r="J11" s="74"/>
      <c r="K11" s="74"/>
      <c r="L11" s="16"/>
    </row>
    <row r="12" spans="1:12" x14ac:dyDescent="0.2">
      <c r="A12" s="57" t="s">
        <v>10</v>
      </c>
      <c r="B12" s="47"/>
      <c r="C12" s="48" t="e">
        <f>VLOOKUP(A8,DATA!A56:N85,6,FALSE)</f>
        <v>#N/A</v>
      </c>
      <c r="D12" s="68"/>
      <c r="E12" s="16"/>
      <c r="F12" s="74"/>
      <c r="G12" s="74"/>
      <c r="H12" s="74"/>
      <c r="I12" s="74"/>
      <c r="J12" s="74"/>
      <c r="K12" s="74"/>
      <c r="L12" s="16"/>
    </row>
    <row r="13" spans="1:12" ht="16" x14ac:dyDescent="0.2">
      <c r="A13" s="59" t="s">
        <v>59</v>
      </c>
      <c r="B13" s="64">
        <v>1</v>
      </c>
      <c r="C13" s="52">
        <v>0</v>
      </c>
      <c r="D13" s="68">
        <f>C13</f>
        <v>0</v>
      </c>
      <c r="E13" s="16"/>
      <c r="F13" s="74" t="s">
        <v>34</v>
      </c>
      <c r="G13" s="74"/>
      <c r="H13" s="74"/>
      <c r="I13" s="74"/>
      <c r="J13" s="74"/>
      <c r="K13" s="74"/>
      <c r="L13" s="16"/>
    </row>
    <row r="14" spans="1:12" x14ac:dyDescent="0.2">
      <c r="A14" s="59" t="s">
        <v>62</v>
      </c>
      <c r="B14" s="51">
        <v>1</v>
      </c>
      <c r="C14" s="52">
        <v>0</v>
      </c>
      <c r="D14" s="68">
        <f>C14</f>
        <v>0</v>
      </c>
      <c r="E14" s="16"/>
      <c r="F14" s="74" t="s">
        <v>14</v>
      </c>
      <c r="G14" s="74"/>
      <c r="H14" s="74"/>
      <c r="I14" s="74"/>
      <c r="J14" s="74"/>
      <c r="K14" s="74"/>
      <c r="L14" s="16"/>
    </row>
    <row r="15" spans="1:12" x14ac:dyDescent="0.2">
      <c r="A15" s="57" t="s">
        <v>15</v>
      </c>
      <c r="B15" s="47"/>
      <c r="C15" s="48" t="e">
        <f>VLOOKUP(A8,DATA!A56:N85,7,FALSE)</f>
        <v>#N/A</v>
      </c>
      <c r="D15" s="68" t="e">
        <f t="shared" ref="D15:D20" si="0">B15*C15</f>
        <v>#N/A</v>
      </c>
      <c r="E15" s="16"/>
      <c r="F15" s="74" t="s">
        <v>16</v>
      </c>
      <c r="G15" s="74"/>
      <c r="H15" s="74"/>
      <c r="I15" s="74"/>
      <c r="J15" s="74"/>
      <c r="K15" s="74"/>
      <c r="L15" s="16"/>
    </row>
    <row r="16" spans="1:12" x14ac:dyDescent="0.2">
      <c r="A16" s="69" t="s">
        <v>138</v>
      </c>
      <c r="B16" s="47"/>
      <c r="C16" s="50" t="e">
        <f>VLOOKUP(A16,DATA!A26:B29,2,FALSE)</f>
        <v>#N/A</v>
      </c>
      <c r="D16" s="68" t="e">
        <f t="shared" si="0"/>
        <v>#N/A</v>
      </c>
      <c r="E16" s="16"/>
      <c r="F16" s="74" t="s">
        <v>151</v>
      </c>
      <c r="G16" s="74"/>
      <c r="H16" s="74"/>
      <c r="I16" s="74"/>
      <c r="J16" s="74"/>
      <c r="K16" s="74"/>
      <c r="L16" s="16"/>
    </row>
    <row r="17" spans="1:12" ht="16" x14ac:dyDescent="0.2">
      <c r="A17" s="59" t="s">
        <v>60</v>
      </c>
      <c r="B17" s="64"/>
      <c r="C17" s="52">
        <v>0</v>
      </c>
      <c r="D17" s="68">
        <f t="shared" si="0"/>
        <v>0</v>
      </c>
      <c r="E17" s="16"/>
      <c r="F17" s="74"/>
      <c r="G17" s="74"/>
      <c r="H17" s="74"/>
      <c r="I17" s="74"/>
      <c r="J17" s="74"/>
      <c r="K17" s="74"/>
      <c r="L17" s="16"/>
    </row>
    <row r="18" spans="1:12" x14ac:dyDescent="0.2">
      <c r="A18" s="57" t="s">
        <v>18</v>
      </c>
      <c r="B18" s="47"/>
      <c r="C18" s="48" t="e">
        <f>VLOOKUP(A8,DATA!A56:N85,9,FALSE)</f>
        <v>#N/A</v>
      </c>
      <c r="D18" s="68" t="e">
        <f t="shared" si="0"/>
        <v>#N/A</v>
      </c>
      <c r="E18" s="16"/>
      <c r="F18" s="74" t="s">
        <v>35</v>
      </c>
      <c r="G18" s="74"/>
      <c r="H18" s="74"/>
      <c r="I18" s="74"/>
      <c r="J18" s="74"/>
      <c r="K18" s="74"/>
      <c r="L18" s="16"/>
    </row>
    <row r="19" spans="1:12" x14ac:dyDescent="0.2">
      <c r="A19" s="57" t="s">
        <v>20</v>
      </c>
      <c r="B19" s="47"/>
      <c r="C19" s="48" t="e">
        <f>VLOOKUP(A8,DATA!A56:N85,10,FALSE)</f>
        <v>#N/A</v>
      </c>
      <c r="D19" s="68" t="e">
        <f t="shared" si="0"/>
        <v>#N/A</v>
      </c>
      <c r="E19" s="16"/>
      <c r="F19" s="74" t="s">
        <v>42</v>
      </c>
      <c r="G19" s="74"/>
      <c r="H19" s="74"/>
      <c r="I19" s="74"/>
      <c r="J19" s="74"/>
      <c r="K19" s="74"/>
      <c r="L19" s="16"/>
    </row>
    <row r="20" spans="1:12" x14ac:dyDescent="0.2">
      <c r="A20" s="57" t="s">
        <v>40</v>
      </c>
      <c r="B20" s="47"/>
      <c r="C20" s="48" t="e">
        <f>VLOOKUP(A8,DATA!A56:N85,11,FALSE)</f>
        <v>#N/A</v>
      </c>
      <c r="D20" s="68" t="e">
        <f t="shared" si="0"/>
        <v>#N/A</v>
      </c>
      <c r="E20" s="16"/>
      <c r="F20" s="74"/>
      <c r="G20" s="74"/>
      <c r="H20" s="74"/>
      <c r="I20" s="74"/>
      <c r="J20" s="74"/>
      <c r="K20" s="74"/>
      <c r="L20" s="16"/>
    </row>
    <row r="21" spans="1:12" x14ac:dyDescent="0.2">
      <c r="A21" s="57" t="s">
        <v>21</v>
      </c>
      <c r="B21" s="46">
        <v>1</v>
      </c>
      <c r="C21" s="65" t="s">
        <v>13</v>
      </c>
      <c r="D21" s="68" t="str">
        <f>C21</f>
        <v>~~SELECT BUDGET~~</v>
      </c>
      <c r="E21" s="16"/>
      <c r="F21" s="74" t="s">
        <v>36</v>
      </c>
      <c r="G21" s="74"/>
      <c r="H21" s="74"/>
      <c r="I21" s="74"/>
      <c r="J21" s="74"/>
      <c r="K21" s="74"/>
      <c r="L21" s="16"/>
    </row>
    <row r="22" spans="1:12" ht="16" x14ac:dyDescent="0.2">
      <c r="A22" s="59" t="s">
        <v>61</v>
      </c>
      <c r="B22" s="64"/>
      <c r="C22" s="52">
        <v>0</v>
      </c>
      <c r="D22" s="68">
        <f>C22*B22</f>
        <v>0</v>
      </c>
      <c r="E22" s="16"/>
      <c r="F22" s="74"/>
      <c r="G22" s="74"/>
      <c r="H22" s="74"/>
      <c r="I22" s="74"/>
      <c r="J22" s="74"/>
      <c r="K22" s="74"/>
      <c r="L22" s="16"/>
    </row>
    <row r="23" spans="1:12" x14ac:dyDescent="0.2">
      <c r="A23" s="57" t="s">
        <v>25</v>
      </c>
      <c r="B23" s="46"/>
      <c r="C23" s="48"/>
      <c r="D23" s="68">
        <f>C23*B23</f>
        <v>0</v>
      </c>
      <c r="E23" s="16"/>
      <c r="F23" s="74" t="s">
        <v>37</v>
      </c>
      <c r="G23" s="74"/>
      <c r="H23" s="74"/>
      <c r="I23" s="74"/>
      <c r="J23" s="74"/>
      <c r="K23" s="74"/>
      <c r="L23" s="16"/>
    </row>
    <row r="24" spans="1:12" ht="17.5" customHeight="1" x14ac:dyDescent="0.2">
      <c r="A24" s="57" t="s">
        <v>27</v>
      </c>
      <c r="B24" s="47"/>
      <c r="C24" s="48" t="e">
        <f>VLOOKUP(A8,DATA!A56:N85,13,FALSE)</f>
        <v>#N/A</v>
      </c>
      <c r="D24" s="68" t="e">
        <f>C24*B24</f>
        <v>#N/A</v>
      </c>
      <c r="E24" s="16"/>
      <c r="F24" s="74" t="s">
        <v>38</v>
      </c>
      <c r="G24" s="74"/>
      <c r="H24" s="74"/>
      <c r="I24" s="74"/>
      <c r="J24" s="74"/>
      <c r="K24" s="74"/>
      <c r="L24" s="16"/>
    </row>
    <row r="25" spans="1:12" ht="17.5" customHeight="1" x14ac:dyDescent="0.2">
      <c r="A25" s="69" t="s">
        <v>86</v>
      </c>
      <c r="B25" s="47"/>
      <c r="C25" s="50" t="e">
        <f>VLOOKUP(A25,DATA!A22:B24,2,FALSE)</f>
        <v>#N/A</v>
      </c>
      <c r="D25" s="68"/>
      <c r="E25" s="16"/>
      <c r="F25" s="74" t="s">
        <v>94</v>
      </c>
      <c r="G25" s="74"/>
      <c r="H25" s="74"/>
      <c r="I25" s="74"/>
      <c r="J25" s="74"/>
      <c r="K25" s="74"/>
      <c r="L25" s="16"/>
    </row>
    <row r="26" spans="1:12" ht="17.5" customHeight="1" x14ac:dyDescent="0.2">
      <c r="A26" s="69" t="s">
        <v>91</v>
      </c>
      <c r="B26" s="47"/>
      <c r="C26" s="50" t="e">
        <f>VLOOKUP(A26,DATA!A43:B48,2,FALSE)</f>
        <v>#N/A</v>
      </c>
      <c r="D26" s="68"/>
      <c r="E26" s="16"/>
      <c r="F26" s="74" t="s">
        <v>95</v>
      </c>
      <c r="G26" s="74"/>
      <c r="H26" s="74"/>
      <c r="I26" s="74"/>
      <c r="J26" s="74"/>
      <c r="K26" s="74"/>
      <c r="L26" s="16"/>
    </row>
    <row r="27" spans="1:12" x14ac:dyDescent="0.2">
      <c r="A27" s="57" t="s">
        <v>29</v>
      </c>
      <c r="B27" s="47"/>
      <c r="C27" s="48" t="e">
        <f>VLOOKUP(A8,DATA!A56:N85,14,FALSE)</f>
        <v>#N/A</v>
      </c>
      <c r="D27" s="68" t="e">
        <f>C27*B27</f>
        <v>#N/A</v>
      </c>
      <c r="E27" s="16"/>
      <c r="F27" s="74" t="s">
        <v>88</v>
      </c>
      <c r="G27" s="74"/>
      <c r="H27" s="74"/>
      <c r="I27" s="74"/>
      <c r="J27" s="74"/>
      <c r="K27" s="74"/>
      <c r="L27" s="16"/>
    </row>
    <row r="28" spans="1:12" x14ac:dyDescent="0.2">
      <c r="A28" s="57" t="s">
        <v>30</v>
      </c>
      <c r="B28" s="46">
        <v>1</v>
      </c>
      <c r="C28" s="65" t="s">
        <v>13</v>
      </c>
      <c r="D28" s="68" t="str">
        <f>C28</f>
        <v>~~SELECT BUDGET~~</v>
      </c>
      <c r="E28" s="16"/>
      <c r="F28" s="75" t="s">
        <v>89</v>
      </c>
      <c r="G28" s="74"/>
      <c r="H28" s="74"/>
      <c r="I28" s="74"/>
      <c r="J28" s="74"/>
      <c r="K28" s="74"/>
      <c r="L28" s="16"/>
    </row>
    <row r="29" spans="1:12" ht="27.5" customHeight="1" x14ac:dyDescent="0.2">
      <c r="A29" s="57"/>
      <c r="B29" s="78" t="s">
        <v>31</v>
      </c>
      <c r="C29" s="78"/>
      <c r="D29" s="70" t="e">
        <f>SUM(D8:D28)</f>
        <v>#N/A</v>
      </c>
      <c r="E29" s="16"/>
      <c r="F29" s="16"/>
      <c r="G29" s="16"/>
      <c r="H29" s="16"/>
      <c r="I29" s="16"/>
      <c r="J29" s="16"/>
      <c r="K29" s="16"/>
      <c r="L29" s="16"/>
    </row>
    <row r="30" spans="1:12" ht="23.5" customHeight="1" x14ac:dyDescent="0.2">
      <c r="A30" s="57"/>
      <c r="B30" s="86" t="s">
        <v>32</v>
      </c>
      <c r="C30" s="86"/>
      <c r="D30" s="71">
        <v>15000</v>
      </c>
      <c r="E30" s="16"/>
      <c r="F30" s="21"/>
      <c r="G30" s="16"/>
      <c r="H30" s="16"/>
      <c r="I30" s="16"/>
      <c r="J30" s="16"/>
      <c r="K30" s="16"/>
      <c r="L30" s="16"/>
    </row>
    <row r="31" spans="1:12" ht="40.25" customHeight="1" thickBot="1" x14ac:dyDescent="0.25">
      <c r="A31" s="87" t="s">
        <v>41</v>
      </c>
      <c r="B31" s="88"/>
      <c r="C31" s="88"/>
      <c r="D31" s="72" t="e">
        <f>D29-D30</f>
        <v>#N/A</v>
      </c>
      <c r="E31" s="16"/>
      <c r="F31" s="16"/>
      <c r="G31" s="16"/>
      <c r="H31" s="16"/>
      <c r="I31" s="16"/>
      <c r="J31" s="16"/>
      <c r="K31" s="16"/>
      <c r="L31" s="16"/>
    </row>
    <row r="32" spans="1:12" ht="40.25" customHeight="1" thickBot="1" x14ac:dyDescent="0.25">
      <c r="A32" s="25"/>
      <c r="B32" s="25"/>
      <c r="C32" s="25"/>
      <c r="D32" s="30"/>
      <c r="E32" s="16"/>
      <c r="F32" s="16"/>
      <c r="G32" s="16"/>
      <c r="H32" s="16"/>
      <c r="I32" s="16"/>
      <c r="J32" s="16"/>
      <c r="K32" s="16"/>
      <c r="L32" s="16"/>
    </row>
    <row r="33" spans="1:12" ht="23.5" customHeight="1" thickBot="1" x14ac:dyDescent="0.25">
      <c r="A33" s="146" t="s">
        <v>1</v>
      </c>
      <c r="B33" s="146"/>
      <c r="C33" s="148" t="s">
        <v>43</v>
      </c>
      <c r="D33" s="146" t="s">
        <v>44</v>
      </c>
      <c r="E33" s="16"/>
      <c r="F33" s="16"/>
      <c r="G33" s="16"/>
      <c r="H33" s="16"/>
      <c r="I33" s="16"/>
      <c r="J33" s="16"/>
      <c r="K33" s="16"/>
      <c r="L33" s="16"/>
    </row>
    <row r="34" spans="1:12" ht="16" customHeight="1" x14ac:dyDescent="0.2">
      <c r="A34" s="145" t="s">
        <v>155</v>
      </c>
      <c r="B34" s="147"/>
      <c r="C34" s="147" t="s">
        <v>45</v>
      </c>
      <c r="D34" s="149" t="s">
        <v>46</v>
      </c>
      <c r="E34" s="16"/>
      <c r="F34" s="16"/>
      <c r="G34" s="16"/>
      <c r="H34" s="16"/>
      <c r="I34" s="16"/>
      <c r="J34" s="16"/>
      <c r="K34" s="16"/>
      <c r="L34" s="16"/>
    </row>
    <row r="35" spans="1:12" ht="16" customHeight="1" x14ac:dyDescent="0.2">
      <c r="A35" s="139" t="s">
        <v>152</v>
      </c>
      <c r="B35" s="138"/>
      <c r="C35" s="138" t="s">
        <v>45</v>
      </c>
      <c r="D35" s="140" t="s">
        <v>46</v>
      </c>
      <c r="E35" s="16"/>
      <c r="F35" s="16"/>
      <c r="G35" s="16"/>
      <c r="H35" s="16"/>
      <c r="I35" s="16"/>
      <c r="J35" s="16"/>
      <c r="K35" s="16"/>
      <c r="L35" s="16"/>
    </row>
    <row r="36" spans="1:12" ht="16" customHeight="1" x14ac:dyDescent="0.2">
      <c r="A36" s="139" t="s">
        <v>153</v>
      </c>
      <c r="B36" s="138"/>
      <c r="C36" s="138" t="s">
        <v>45</v>
      </c>
      <c r="D36" s="140" t="s">
        <v>46</v>
      </c>
      <c r="E36" s="16"/>
      <c r="F36" s="16"/>
      <c r="G36" s="16"/>
      <c r="H36" s="16"/>
      <c r="I36" s="16"/>
      <c r="J36" s="16"/>
      <c r="K36" s="16"/>
      <c r="L36" s="16"/>
    </row>
    <row r="37" spans="1:12" ht="16" customHeight="1" x14ac:dyDescent="0.2">
      <c r="A37" s="139" t="s">
        <v>154</v>
      </c>
      <c r="B37" s="138"/>
      <c r="C37" s="138" t="s">
        <v>45</v>
      </c>
      <c r="D37" s="140" t="s">
        <v>46</v>
      </c>
      <c r="E37" s="16"/>
      <c r="F37" s="16"/>
      <c r="G37" s="16"/>
      <c r="H37" s="16"/>
      <c r="I37" s="16"/>
      <c r="J37" s="16"/>
      <c r="K37" s="16"/>
      <c r="L37" s="16"/>
    </row>
    <row r="38" spans="1:12" ht="16" customHeight="1" x14ac:dyDescent="0.2">
      <c r="A38" s="139" t="s">
        <v>64</v>
      </c>
      <c r="B38" s="138"/>
      <c r="C38" s="138" t="s">
        <v>45</v>
      </c>
      <c r="D38" s="140" t="s">
        <v>46</v>
      </c>
      <c r="E38" s="16"/>
      <c r="F38" s="16"/>
      <c r="G38" s="16"/>
      <c r="H38" s="16"/>
      <c r="I38" s="84"/>
      <c r="J38" s="84"/>
      <c r="K38" s="84"/>
      <c r="L38" s="84"/>
    </row>
    <row r="39" spans="1:12" x14ac:dyDescent="0.2">
      <c r="A39" s="139" t="s">
        <v>65</v>
      </c>
      <c r="B39" s="138"/>
      <c r="C39" s="138" t="s">
        <v>45</v>
      </c>
      <c r="D39" s="140" t="s">
        <v>46</v>
      </c>
      <c r="E39" s="31"/>
      <c r="F39" s="31"/>
      <c r="G39" s="32"/>
      <c r="H39" s="26"/>
      <c r="I39" s="26"/>
      <c r="J39" s="16"/>
      <c r="K39" s="16"/>
      <c r="L39" s="16"/>
    </row>
    <row r="40" spans="1:12" x14ac:dyDescent="0.2">
      <c r="A40" s="139" t="s">
        <v>63</v>
      </c>
      <c r="B40" s="138"/>
      <c r="C40" s="138" t="s">
        <v>45</v>
      </c>
      <c r="D40" s="140" t="s">
        <v>46</v>
      </c>
      <c r="E40" s="16"/>
      <c r="F40" s="16"/>
      <c r="G40" s="33"/>
      <c r="H40" s="16"/>
      <c r="I40" s="16"/>
      <c r="J40" s="16"/>
      <c r="K40" s="16"/>
      <c r="L40" s="16"/>
    </row>
    <row r="41" spans="1:12" x14ac:dyDescent="0.2">
      <c r="A41" s="139" t="s">
        <v>47</v>
      </c>
      <c r="B41" s="138"/>
      <c r="C41" s="138" t="s">
        <v>45</v>
      </c>
      <c r="D41" s="140" t="s">
        <v>45</v>
      </c>
      <c r="E41" s="16"/>
      <c r="F41" s="16"/>
      <c r="G41" s="16"/>
      <c r="H41" s="16"/>
      <c r="I41" s="16"/>
      <c r="J41" s="16"/>
      <c r="K41" s="16"/>
      <c r="L41" s="16"/>
    </row>
    <row r="42" spans="1:12" ht="30" x14ac:dyDescent="0.2">
      <c r="A42" s="139" t="s">
        <v>48</v>
      </c>
      <c r="B42" s="138"/>
      <c r="C42" s="138" t="s">
        <v>45</v>
      </c>
      <c r="D42" s="141" t="s">
        <v>45</v>
      </c>
      <c r="E42" s="16"/>
      <c r="F42" s="16"/>
      <c r="G42" s="16"/>
      <c r="H42" s="16"/>
      <c r="I42" s="16"/>
      <c r="J42" s="16"/>
      <c r="K42" s="16"/>
      <c r="L42" s="16"/>
    </row>
    <row r="43" spans="1:12" ht="16" thickBot="1" x14ac:dyDescent="0.25">
      <c r="A43" s="142" t="s">
        <v>49</v>
      </c>
      <c r="B43" s="143"/>
      <c r="C43" s="143" t="s">
        <v>45</v>
      </c>
      <c r="D43" s="144" t="s">
        <v>45</v>
      </c>
      <c r="E43" s="16"/>
      <c r="F43" s="16"/>
      <c r="G43" s="16"/>
      <c r="H43" s="16"/>
      <c r="I43" s="16"/>
      <c r="J43" s="16"/>
      <c r="K43" s="16"/>
      <c r="L43" s="16"/>
    </row>
    <row r="44" spans="1:12" x14ac:dyDescent="0.2">
      <c r="A44" s="34"/>
      <c r="B44" s="35"/>
      <c r="C44" s="20"/>
      <c r="D44" s="16"/>
      <c r="E44" s="16"/>
      <c r="F44" s="16"/>
      <c r="G44" s="16"/>
      <c r="H44" s="16"/>
      <c r="I44" s="16"/>
      <c r="J44" s="16"/>
      <c r="K44" s="16"/>
      <c r="L44" s="16"/>
    </row>
    <row r="46" spans="1:12" ht="18" x14ac:dyDescent="0.2">
      <c r="A46" s="83" t="s">
        <v>142</v>
      </c>
      <c r="B46" s="83"/>
      <c r="C46" s="83"/>
      <c r="D46" s="83"/>
      <c r="E46" s="83"/>
      <c r="F46" s="83"/>
      <c r="G46" s="83"/>
      <c r="H46" s="83"/>
    </row>
    <row r="51" spans="8:10" x14ac:dyDescent="0.2">
      <c r="H51" s="1"/>
      <c r="I51" s="1"/>
      <c r="J51" s="1"/>
    </row>
    <row r="52" spans="8:10" x14ac:dyDescent="0.2">
      <c r="H52" s="1"/>
      <c r="I52" s="1"/>
      <c r="J52" s="1"/>
    </row>
    <row r="53" spans="8:10" x14ac:dyDescent="0.2">
      <c r="H53" s="1"/>
      <c r="I53" s="1"/>
      <c r="J53" s="1"/>
    </row>
    <row r="54" spans="8:10" x14ac:dyDescent="0.2">
      <c r="H54" s="1"/>
      <c r="I54" s="1"/>
      <c r="J54" s="1"/>
    </row>
    <row r="55" spans="8:10" x14ac:dyDescent="0.2">
      <c r="H55" s="1"/>
      <c r="I55" s="1"/>
      <c r="J55" s="1"/>
    </row>
    <row r="56" spans="8:10" x14ac:dyDescent="0.2">
      <c r="H56" s="1"/>
      <c r="I56" s="1"/>
      <c r="J56" s="1"/>
    </row>
    <row r="57" spans="8:10" x14ac:dyDescent="0.2">
      <c r="H57" s="1"/>
      <c r="I57" s="1"/>
      <c r="J57" s="1"/>
    </row>
    <row r="58" spans="8:10" x14ac:dyDescent="0.2">
      <c r="H58" s="1"/>
      <c r="I58" s="1"/>
      <c r="J58" s="1"/>
    </row>
    <row r="59" spans="8:10" x14ac:dyDescent="0.2">
      <c r="H59" s="1"/>
      <c r="I59" s="1"/>
      <c r="J59" s="1"/>
    </row>
    <row r="60" spans="8:10" x14ac:dyDescent="0.2">
      <c r="H60" s="1"/>
      <c r="I60" s="1"/>
      <c r="J60" s="1"/>
    </row>
    <row r="61" spans="8:10" x14ac:dyDescent="0.2">
      <c r="H61" s="1"/>
      <c r="I61" s="1"/>
      <c r="J61" s="1"/>
    </row>
    <row r="62" spans="8:10" x14ac:dyDescent="0.2">
      <c r="H62" s="1"/>
      <c r="I62" s="1"/>
      <c r="J62" s="1"/>
    </row>
    <row r="63" spans="8:10" x14ac:dyDescent="0.2">
      <c r="H63" s="1"/>
      <c r="I63" s="1"/>
      <c r="J63" s="1"/>
    </row>
    <row r="64" spans="8:10" x14ac:dyDescent="0.2">
      <c r="H64" s="1"/>
      <c r="I64" s="1"/>
      <c r="J64" s="1"/>
    </row>
    <row r="65" spans="8:10" x14ac:dyDescent="0.2">
      <c r="H65" s="1"/>
      <c r="I65" s="1"/>
      <c r="J65" s="1"/>
    </row>
    <row r="66" spans="8:10" x14ac:dyDescent="0.2">
      <c r="H66" s="1"/>
      <c r="I66" s="1"/>
      <c r="J66" s="1"/>
    </row>
    <row r="95" spans="3:6" x14ac:dyDescent="0.2">
      <c r="C95"/>
      <c r="F95"/>
    </row>
    <row r="96" spans="3:6" x14ac:dyDescent="0.2">
      <c r="C96"/>
      <c r="F96"/>
    </row>
    <row r="97" spans="3:6" x14ac:dyDescent="0.2">
      <c r="C97"/>
      <c r="F97"/>
    </row>
    <row r="98" spans="3:6" x14ac:dyDescent="0.2">
      <c r="C98"/>
      <c r="F98"/>
    </row>
  </sheetData>
  <mergeCells count="6">
    <mergeCell ref="I38:L38"/>
    <mergeCell ref="A46:H46"/>
    <mergeCell ref="A1:B2"/>
    <mergeCell ref="B29:C29"/>
    <mergeCell ref="B30:C30"/>
    <mergeCell ref="A31:C31"/>
  </mergeCells>
  <dataValidations count="9">
    <dataValidation allowBlank="1" showInputMessage="1" showErrorMessage="1" promptTitle="BAR TAB" prompt="Only choose an option if you wish to have a bar tab at your wedding" sqref="A28" xr:uid="{0EC00021-2AE0-4E79-B475-3DF5AE0F23E0}"/>
    <dataValidation allowBlank="1" showInputMessage="1" showErrorMessage="1" promptTitle="ICE BATH" prompt="Only choose a budget if you want to wish to add an ice bath with beers, ciders and soft-drinks at the canapes" sqref="A21" xr:uid="{F754E44E-7CAE-4461-931E-2033E05DF071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10" sqref="B9" xr:uid="{DDD670A8-F887-4345-92C5-921753E2AE2C}"/>
    <dataValidation allowBlank="1" showInputMessage="1" showErrorMessage="1" prompt="Enter the amount of guests that are more than the package min (80 winter and 100 summer) e.g. 120 guests (20 guests more than package min) - 110 adults, 5 children 2-6 years and 5 children 7-y. SO ENTER 5" sqref="B10:B12" xr:uid="{82020675-9389-430E-804F-CF9B223595BA}"/>
    <dataValidation allowBlank="1" showInputMessage="1" showErrorMessage="1" prompt="Please choose a budget for flowers and consumables (e.g. oasis, batteries, lamp oil)" sqref="A14" xr:uid="{791DA020-86C8-4AF5-8A0F-A53BAB5A9091}"/>
    <dataValidation allowBlank="1" showInputMessage="1" showErrorMessage="1" prompt="Enter the amount you wish to budget for" sqref="B22:B27 B15:B20" xr:uid="{CCB75E8F-7C1A-4523-89A2-E8FC18DBA90D}"/>
    <dataValidation type="list" allowBlank="1" showInputMessage="1" showErrorMessage="1" sqref="I49:I50" xr:uid="{0D964F52-E62A-4985-A40F-F26256D10D43}">
      <formula1>OFFSET($P$16,1,MATCH($P$14,$P$16:$R$16,0)-1,7,1)</formula1>
    </dataValidation>
    <dataValidation type="list" allowBlank="1" showInputMessage="1" showErrorMessage="1" sqref="J49:J50" xr:uid="{64DC2ED7-56C9-4CB7-9046-25172DBFEB04}">
      <formula1>OFFSET($P$16,8,MATCH($P$14,$P$16:$R$16,0)-1,7,1)</formula1>
    </dataValidation>
    <dataValidation type="list" allowBlank="1" showInputMessage="1" showErrorMessage="1" sqref="H49:H50" xr:uid="{074DAF8E-35B4-4291-AFAC-D782429E86FD}">
      <formula1>OFFSET(#REF!,1,MATCH(#REF!,#REF!,0)-1,1,3)</formula1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Only choose a budget if you want to wish to add an ice bath with beers, ciders and soft-drinks at the canapes" xr:uid="{981E0964-E7B0-4C3B-B08B-7382FCF2FE8F}">
          <x14:formula1>
            <xm:f>DATA!$B$29:$B$35</xm:f>
          </x14:formula1>
          <xm:sqref>C21</xm:sqref>
        </x14:dataValidation>
        <x14:dataValidation type="list" allowBlank="1" showInputMessage="1" showErrorMessage="1" prompt="Only choose an option if you wish to have a bar tab at your wedding" xr:uid="{0989F2B5-69FE-4BFD-BB30-B295319AE1A7}">
          <x14:formula1>
            <xm:f>DATA!$B$36:$B$41</xm:f>
          </x14:formula1>
          <xm:sqref>C28</xm:sqref>
        </x14:dataValidation>
        <x14:dataValidation type="list" allowBlank="1" showInputMessage="1" showErrorMessage="1" promptTitle="CANAPES" prompt="Choose an option if you wish to add something extra for your guests to nibble on" xr:uid="{D298CB21-E08F-4362-B313-F1753B11960F}">
          <x14:formula1>
            <xm:f>DATA!$A$25:$A$28</xm:f>
          </x14:formula1>
          <xm:sqref>A16</xm:sqref>
        </x14:dataValidation>
        <x14:dataValidation type="list" allowBlank="1" showInputMessage="1" showErrorMessage="1" xr:uid="{752DA3F1-B905-E047-B9C0-81EA013B68DC}">
          <x14:formula1>
            <xm:f>DATA!$A$22:$A$24</xm:f>
          </x14:formula1>
          <xm:sqref>A25</xm:sqref>
        </x14:dataValidation>
        <x14:dataValidation type="list" allowBlank="1" showInputMessage="1" showErrorMessage="1" xr:uid="{EC498F11-9312-5645-97DB-63336D33C12A}">
          <x14:formula1>
            <xm:f>DATA!$A$43:$A$48</xm:f>
          </x14:formula1>
          <xm:sqref>A26</xm:sqref>
        </x14:dataValidation>
        <x14:dataValidation type="list" allowBlank="1" showInputMessage="1" showErrorMessage="1" promptTitle="DATE OF WEDDING" prompt="Please choose the month of your wedding" xr:uid="{A886A6CD-4222-4DE8-BC5B-1E72D204EE47}">
          <x14:formula1>
            <xm:f>DATA!$A$56:$A$85</xm:f>
          </x14:formula1>
          <xm:sqref>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7F45-0F76-4B7F-B50D-035562A3B539}">
  <dimension ref="A1:R98"/>
  <sheetViews>
    <sheetView zoomScale="130" zoomScaleNormal="130" workbookViewId="0">
      <selection activeCell="A88" sqref="A88"/>
    </sheetView>
  </sheetViews>
  <sheetFormatPr baseColWidth="10" defaultColWidth="8.83203125" defaultRowHeight="15" x14ac:dyDescent="0.2"/>
  <cols>
    <col min="1" max="1" width="42.5" customWidth="1"/>
    <col min="2" max="3" width="13.83203125" customWidth="1"/>
    <col min="4" max="4" width="15" customWidth="1"/>
    <col min="5" max="6" width="12.6640625" customWidth="1"/>
    <col min="7" max="10" width="13.33203125" customWidth="1"/>
    <col min="11" max="11" width="10.33203125" customWidth="1"/>
    <col min="12" max="12" width="12" customWidth="1"/>
    <col min="13" max="13" width="12.6640625" customWidth="1"/>
    <col min="14" max="14" width="13.1640625" customWidth="1"/>
    <col min="15" max="15" width="13.6640625" customWidth="1"/>
    <col min="16" max="16" width="23.5" customWidth="1"/>
    <col min="17" max="17" width="19.5" customWidth="1"/>
    <col min="18" max="18" width="19.1640625" customWidth="1"/>
  </cols>
  <sheetData>
    <row r="1" spans="1:18" ht="36.5" customHeight="1" thickBot="1" x14ac:dyDescent="0.25">
      <c r="A1" s="90" t="s">
        <v>128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  <c r="P1" s="14"/>
      <c r="Q1" s="14"/>
      <c r="R1" s="14"/>
    </row>
    <row r="2" spans="1:18" ht="61.25" customHeight="1" thickBot="1" x14ac:dyDescent="0.25">
      <c r="A2" s="118" t="s">
        <v>5</v>
      </c>
      <c r="B2" s="119">
        <v>0</v>
      </c>
      <c r="C2" s="120" t="s">
        <v>6</v>
      </c>
      <c r="D2" s="120" t="s">
        <v>7</v>
      </c>
      <c r="E2" s="122" t="s">
        <v>9</v>
      </c>
      <c r="F2" s="122" t="s">
        <v>10</v>
      </c>
      <c r="G2" s="120" t="s">
        <v>15</v>
      </c>
      <c r="H2" s="120" t="s">
        <v>50</v>
      </c>
      <c r="I2" s="120" t="s">
        <v>131</v>
      </c>
      <c r="J2" s="120" t="s">
        <v>20</v>
      </c>
      <c r="K2" s="120" t="s">
        <v>51</v>
      </c>
      <c r="L2" s="120" t="s">
        <v>23</v>
      </c>
      <c r="M2" s="120" t="s">
        <v>27</v>
      </c>
      <c r="N2" s="121" t="s">
        <v>130</v>
      </c>
      <c r="O2" s="93"/>
    </row>
    <row r="3" spans="1:18" x14ac:dyDescent="0.2">
      <c r="A3" s="123" t="s">
        <v>66</v>
      </c>
      <c r="B3" s="108">
        <v>0</v>
      </c>
      <c r="C3" s="108">
        <v>0</v>
      </c>
      <c r="D3" s="108">
        <v>0</v>
      </c>
      <c r="E3" s="108">
        <v>0</v>
      </c>
      <c r="F3" s="108">
        <v>0</v>
      </c>
      <c r="G3" s="108">
        <v>0</v>
      </c>
      <c r="H3" s="108">
        <v>0</v>
      </c>
      <c r="I3" s="108">
        <v>0</v>
      </c>
      <c r="J3" s="108">
        <v>0</v>
      </c>
      <c r="K3" s="108">
        <v>0</v>
      </c>
      <c r="L3" s="108">
        <v>0</v>
      </c>
      <c r="M3" s="108">
        <v>0</v>
      </c>
      <c r="N3" s="108">
        <v>0</v>
      </c>
      <c r="O3" s="93"/>
      <c r="P3" s="12"/>
      <c r="Q3" s="12"/>
      <c r="R3" s="12"/>
    </row>
    <row r="4" spans="1:18" x14ac:dyDescent="0.2">
      <c r="A4" s="99" t="s">
        <v>68</v>
      </c>
      <c r="B4" s="98">
        <v>138600</v>
      </c>
      <c r="C4" s="98">
        <v>1255</v>
      </c>
      <c r="D4" s="98">
        <v>370</v>
      </c>
      <c r="E4" s="98">
        <v>670</v>
      </c>
      <c r="F4" s="98">
        <v>420</v>
      </c>
      <c r="G4" s="98">
        <v>17</v>
      </c>
      <c r="H4" s="98">
        <v>50</v>
      </c>
      <c r="I4" s="98">
        <v>25</v>
      </c>
      <c r="J4" s="98">
        <v>25</v>
      </c>
      <c r="K4" s="100">
        <v>84</v>
      </c>
      <c r="L4" s="98">
        <v>165</v>
      </c>
      <c r="M4" s="98">
        <v>75</v>
      </c>
      <c r="N4" s="98">
        <v>685</v>
      </c>
      <c r="O4" s="93"/>
      <c r="P4" s="12"/>
      <c r="Q4" s="12"/>
      <c r="R4" s="12"/>
    </row>
    <row r="5" spans="1:18" x14ac:dyDescent="0.2">
      <c r="A5" s="99" t="s">
        <v>67</v>
      </c>
      <c r="B5" s="98">
        <v>134300</v>
      </c>
      <c r="C5" s="98">
        <v>1255</v>
      </c>
      <c r="D5" s="98">
        <v>370</v>
      </c>
      <c r="E5" s="98">
        <v>670</v>
      </c>
      <c r="F5" s="98">
        <v>420</v>
      </c>
      <c r="G5" s="98">
        <v>17</v>
      </c>
      <c r="H5" s="98">
        <v>50</v>
      </c>
      <c r="I5" s="98">
        <v>25</v>
      </c>
      <c r="J5" s="98">
        <v>25</v>
      </c>
      <c r="K5" s="100">
        <v>84</v>
      </c>
      <c r="L5" s="98">
        <v>165</v>
      </c>
      <c r="M5" s="98">
        <v>75</v>
      </c>
      <c r="N5" s="98">
        <v>685</v>
      </c>
      <c r="O5" s="93"/>
      <c r="P5" s="12"/>
      <c r="Q5" s="12"/>
      <c r="R5" s="12"/>
    </row>
    <row r="6" spans="1:18" x14ac:dyDescent="0.2">
      <c r="A6" s="101" t="s">
        <v>69</v>
      </c>
      <c r="B6" s="103">
        <v>171500</v>
      </c>
      <c r="C6" s="98">
        <v>1255</v>
      </c>
      <c r="D6" s="98">
        <v>370</v>
      </c>
      <c r="E6" s="98">
        <v>670</v>
      </c>
      <c r="F6" s="98">
        <v>420</v>
      </c>
      <c r="G6" s="98">
        <v>17</v>
      </c>
      <c r="H6" s="98">
        <v>50</v>
      </c>
      <c r="I6" s="98">
        <v>25</v>
      </c>
      <c r="J6" s="98">
        <v>25</v>
      </c>
      <c r="K6" s="100">
        <v>84</v>
      </c>
      <c r="L6" s="98">
        <v>165</v>
      </c>
      <c r="M6" s="98">
        <v>75</v>
      </c>
      <c r="N6" s="98">
        <v>685</v>
      </c>
      <c r="O6" s="94"/>
      <c r="P6" s="12"/>
      <c r="Q6" s="12"/>
      <c r="R6" s="12"/>
    </row>
    <row r="7" spans="1:18" x14ac:dyDescent="0.2">
      <c r="A7" s="101" t="s">
        <v>70</v>
      </c>
      <c r="B7" s="103">
        <v>167600</v>
      </c>
      <c r="C7" s="98">
        <v>1255</v>
      </c>
      <c r="D7" s="98">
        <v>370</v>
      </c>
      <c r="E7" s="98">
        <v>670</v>
      </c>
      <c r="F7" s="98">
        <v>420</v>
      </c>
      <c r="G7" s="98">
        <v>17</v>
      </c>
      <c r="H7" s="98">
        <v>50</v>
      </c>
      <c r="I7" s="98">
        <v>25</v>
      </c>
      <c r="J7" s="98">
        <v>25</v>
      </c>
      <c r="K7" s="100">
        <v>74</v>
      </c>
      <c r="L7" s="98">
        <v>165</v>
      </c>
      <c r="M7" s="98">
        <v>75</v>
      </c>
      <c r="N7" s="98">
        <v>685</v>
      </c>
      <c r="O7" s="94"/>
      <c r="P7" s="12"/>
      <c r="Q7" s="12"/>
      <c r="R7" s="12"/>
    </row>
    <row r="8" spans="1:18" x14ac:dyDescent="0.2">
      <c r="A8" s="102" t="s">
        <v>71</v>
      </c>
      <c r="B8" s="98">
        <v>163300</v>
      </c>
      <c r="C8" s="98">
        <v>1255</v>
      </c>
      <c r="D8" s="98">
        <v>370</v>
      </c>
      <c r="E8" s="98">
        <v>670</v>
      </c>
      <c r="F8" s="98">
        <v>420</v>
      </c>
      <c r="G8" s="98">
        <v>17</v>
      </c>
      <c r="H8" s="98">
        <v>50</v>
      </c>
      <c r="I8" s="98">
        <v>25</v>
      </c>
      <c r="J8" s="98">
        <v>25</v>
      </c>
      <c r="K8" s="100">
        <v>84</v>
      </c>
      <c r="L8" s="98">
        <v>165</v>
      </c>
      <c r="M8" s="98">
        <v>75</v>
      </c>
      <c r="N8" s="98">
        <v>685</v>
      </c>
      <c r="O8" s="94"/>
      <c r="P8" s="12"/>
      <c r="Q8" s="12"/>
      <c r="R8" s="12"/>
    </row>
    <row r="9" spans="1:18" x14ac:dyDescent="0.2">
      <c r="A9" s="102" t="s">
        <v>72</v>
      </c>
      <c r="B9" s="104">
        <v>149000</v>
      </c>
      <c r="C9" s="98">
        <v>1255</v>
      </c>
      <c r="D9" s="98">
        <v>370</v>
      </c>
      <c r="E9" s="98">
        <v>670</v>
      </c>
      <c r="F9" s="98">
        <v>420</v>
      </c>
      <c r="G9" s="98">
        <v>17</v>
      </c>
      <c r="H9" s="98">
        <v>50</v>
      </c>
      <c r="I9" s="98">
        <v>25</v>
      </c>
      <c r="J9" s="98">
        <v>25</v>
      </c>
      <c r="K9" s="100">
        <v>84</v>
      </c>
      <c r="L9" s="98">
        <v>165</v>
      </c>
      <c r="M9" s="98">
        <v>75</v>
      </c>
      <c r="N9" s="98">
        <v>685</v>
      </c>
      <c r="O9" s="94"/>
      <c r="P9" s="12"/>
      <c r="Q9" s="12"/>
      <c r="R9" s="12"/>
    </row>
    <row r="10" spans="1:18" x14ac:dyDescent="0.2">
      <c r="A10" s="102" t="s">
        <v>73</v>
      </c>
      <c r="B10" s="98">
        <v>158800</v>
      </c>
      <c r="C10" s="98">
        <v>1255</v>
      </c>
      <c r="D10" s="98">
        <v>370</v>
      </c>
      <c r="E10" s="98">
        <v>670</v>
      </c>
      <c r="F10" s="98">
        <v>420</v>
      </c>
      <c r="G10" s="98">
        <v>17</v>
      </c>
      <c r="H10" s="98">
        <v>50</v>
      </c>
      <c r="I10" s="98">
        <v>25</v>
      </c>
      <c r="J10" s="98">
        <v>25</v>
      </c>
      <c r="K10" s="100">
        <v>84</v>
      </c>
      <c r="L10" s="98">
        <v>165</v>
      </c>
      <c r="M10" s="98">
        <v>75</v>
      </c>
      <c r="N10" s="98">
        <v>685</v>
      </c>
      <c r="O10" s="95"/>
      <c r="P10" s="12"/>
      <c r="Q10" s="12"/>
      <c r="R10" s="12"/>
    </row>
    <row r="11" spans="1:18" x14ac:dyDescent="0.2">
      <c r="A11" s="102" t="s">
        <v>74</v>
      </c>
      <c r="B11" s="98">
        <v>143300</v>
      </c>
      <c r="C11" s="98">
        <v>1255</v>
      </c>
      <c r="D11" s="98">
        <v>370</v>
      </c>
      <c r="E11" s="98">
        <v>670</v>
      </c>
      <c r="F11" s="98">
        <v>420</v>
      </c>
      <c r="G11" s="98">
        <v>17</v>
      </c>
      <c r="H11" s="98">
        <v>50</v>
      </c>
      <c r="I11" s="98">
        <v>25</v>
      </c>
      <c r="J11" s="98">
        <v>25</v>
      </c>
      <c r="K11" s="100">
        <v>84</v>
      </c>
      <c r="L11" s="98">
        <v>165</v>
      </c>
      <c r="M11" s="98">
        <v>75</v>
      </c>
      <c r="N11" s="98">
        <v>685</v>
      </c>
      <c r="O11" s="95"/>
      <c r="P11" s="12"/>
      <c r="Q11" s="12"/>
      <c r="R11" s="12"/>
    </row>
    <row r="12" spans="1:18" x14ac:dyDescent="0.2">
      <c r="A12" s="99" t="s">
        <v>75</v>
      </c>
      <c r="B12" s="98">
        <v>164400</v>
      </c>
      <c r="C12" s="98">
        <v>1255</v>
      </c>
      <c r="D12" s="98">
        <v>370</v>
      </c>
      <c r="E12" s="98">
        <v>670</v>
      </c>
      <c r="F12" s="98">
        <v>420</v>
      </c>
      <c r="G12" s="98">
        <v>17</v>
      </c>
      <c r="H12" s="98">
        <v>50</v>
      </c>
      <c r="I12" s="98">
        <v>25</v>
      </c>
      <c r="J12" s="98">
        <v>25</v>
      </c>
      <c r="K12" s="100">
        <v>84</v>
      </c>
      <c r="L12" s="98">
        <v>165</v>
      </c>
      <c r="M12" s="98">
        <v>75</v>
      </c>
      <c r="N12" s="98">
        <v>685</v>
      </c>
      <c r="O12" s="94"/>
      <c r="P12" s="12"/>
      <c r="Q12" s="12"/>
      <c r="R12" s="12"/>
    </row>
    <row r="13" spans="1:18" x14ac:dyDescent="0.2">
      <c r="A13" s="99" t="s">
        <v>76</v>
      </c>
      <c r="B13" s="98">
        <v>149700</v>
      </c>
      <c r="C13" s="98">
        <v>1255</v>
      </c>
      <c r="D13" s="98">
        <v>370</v>
      </c>
      <c r="E13" s="98">
        <v>670</v>
      </c>
      <c r="F13" s="98">
        <v>420</v>
      </c>
      <c r="G13" s="98">
        <v>17</v>
      </c>
      <c r="H13" s="98">
        <v>50</v>
      </c>
      <c r="I13" s="98">
        <v>25</v>
      </c>
      <c r="J13" s="98">
        <v>25</v>
      </c>
      <c r="K13" s="100">
        <v>84</v>
      </c>
      <c r="L13" s="98">
        <v>165</v>
      </c>
      <c r="M13" s="98">
        <v>75</v>
      </c>
      <c r="N13" s="98">
        <v>685</v>
      </c>
      <c r="O13" s="94"/>
      <c r="P13" s="12"/>
      <c r="Q13" s="12"/>
      <c r="R13" s="12"/>
    </row>
    <row r="14" spans="1:18" ht="16" thickBot="1" x14ac:dyDescent="0.25">
      <c r="A14" s="110" t="s">
        <v>77</v>
      </c>
      <c r="B14" s="98">
        <v>145000</v>
      </c>
      <c r="C14" s="98">
        <v>1255</v>
      </c>
      <c r="D14" s="98">
        <v>370</v>
      </c>
      <c r="E14" s="98">
        <v>670</v>
      </c>
      <c r="F14" s="98">
        <v>420</v>
      </c>
      <c r="G14" s="98">
        <v>17</v>
      </c>
      <c r="H14" s="98">
        <v>50</v>
      </c>
      <c r="I14" s="98">
        <v>25</v>
      </c>
      <c r="J14" s="98">
        <v>25</v>
      </c>
      <c r="K14" s="100">
        <v>84</v>
      </c>
      <c r="L14" s="98">
        <v>165</v>
      </c>
      <c r="M14" s="98">
        <v>75</v>
      </c>
      <c r="N14" s="98">
        <v>685</v>
      </c>
      <c r="O14" s="93"/>
      <c r="P14" s="12"/>
      <c r="Q14" s="12"/>
      <c r="R14" s="12"/>
    </row>
    <row r="15" spans="1:18" ht="29" customHeight="1" thickBot="1" x14ac:dyDescent="0.25">
      <c r="A15" s="124" t="s">
        <v>11</v>
      </c>
      <c r="B15" s="109"/>
      <c r="C15" s="94"/>
      <c r="D15" s="94"/>
      <c r="E15" s="94"/>
      <c r="F15" s="94"/>
      <c r="G15" s="94"/>
      <c r="H15" s="94"/>
      <c r="I15" s="94"/>
      <c r="J15" s="94"/>
      <c r="K15" s="93"/>
      <c r="L15" s="93"/>
      <c r="M15" s="93"/>
      <c r="N15" s="94"/>
      <c r="O15" s="94"/>
      <c r="P15" s="12"/>
      <c r="Q15" s="12"/>
      <c r="R15" s="12"/>
    </row>
    <row r="16" spans="1:18" x14ac:dyDescent="0.2">
      <c r="A16" s="111" t="s">
        <v>78</v>
      </c>
      <c r="B16" s="98">
        <v>17500</v>
      </c>
      <c r="C16" s="94"/>
      <c r="D16" s="94"/>
      <c r="E16" s="94"/>
      <c r="F16" s="94"/>
      <c r="G16" s="94"/>
      <c r="H16" s="94"/>
      <c r="I16" s="94"/>
      <c r="J16" s="94"/>
      <c r="K16" s="93"/>
      <c r="L16" s="93"/>
      <c r="M16" s="93"/>
      <c r="N16" s="94"/>
      <c r="O16" s="94"/>
      <c r="P16" s="12"/>
      <c r="Q16" s="12"/>
      <c r="R16" s="12"/>
    </row>
    <row r="17" spans="1:18" x14ac:dyDescent="0.2">
      <c r="A17" s="97" t="s">
        <v>79</v>
      </c>
      <c r="B17" s="98">
        <v>21900</v>
      </c>
      <c r="C17" s="94"/>
      <c r="D17" s="94"/>
      <c r="E17" s="94"/>
      <c r="F17" s="94"/>
      <c r="G17" s="94"/>
      <c r="H17" s="94"/>
      <c r="I17" s="94"/>
      <c r="J17" s="94"/>
      <c r="K17" s="93"/>
      <c r="L17" s="93"/>
      <c r="M17" s="93"/>
      <c r="N17" s="93"/>
      <c r="O17" s="93"/>
      <c r="P17" s="12"/>
      <c r="Q17" s="12"/>
      <c r="R17" s="12"/>
    </row>
    <row r="18" spans="1:18" ht="16" thickBot="1" x14ac:dyDescent="0.25">
      <c r="A18" s="112"/>
      <c r="B18" s="105" t="s">
        <v>13</v>
      </c>
      <c r="C18" s="94"/>
      <c r="D18" s="94"/>
      <c r="E18" s="94"/>
      <c r="F18" s="94"/>
      <c r="G18" s="94"/>
      <c r="H18" s="94"/>
      <c r="I18" s="94"/>
      <c r="J18" s="94"/>
      <c r="K18" s="93"/>
      <c r="L18" s="93"/>
      <c r="M18" s="93"/>
      <c r="N18" s="93"/>
      <c r="O18" s="93"/>
      <c r="P18" s="12"/>
      <c r="Q18" s="12"/>
      <c r="R18" s="12"/>
    </row>
    <row r="19" spans="1:18" x14ac:dyDescent="0.2">
      <c r="A19" s="125" t="s">
        <v>12</v>
      </c>
      <c r="B19" s="109">
        <v>20000</v>
      </c>
      <c r="C19" s="94"/>
      <c r="D19" s="94"/>
      <c r="E19" s="94"/>
      <c r="F19" s="94"/>
      <c r="G19" s="94"/>
      <c r="H19" s="94"/>
      <c r="I19" s="94"/>
      <c r="J19" s="94"/>
      <c r="K19" s="93"/>
      <c r="L19" s="92"/>
      <c r="M19" s="94"/>
      <c r="N19" s="94"/>
      <c r="O19" s="94"/>
      <c r="P19" s="12"/>
      <c r="Q19" s="12"/>
      <c r="R19" s="12"/>
    </row>
    <row r="20" spans="1:18" x14ac:dyDescent="0.2">
      <c r="A20" s="126"/>
      <c r="B20" s="109">
        <v>22000</v>
      </c>
      <c r="C20" s="94"/>
      <c r="D20" s="94"/>
      <c r="E20" s="94"/>
      <c r="F20" s="94"/>
      <c r="G20" s="94"/>
      <c r="H20" s="94"/>
      <c r="I20" s="94"/>
      <c r="J20" s="94"/>
      <c r="K20" s="93"/>
      <c r="L20" s="96"/>
      <c r="M20" s="94"/>
      <c r="N20" s="94"/>
      <c r="O20" s="94"/>
      <c r="P20" s="12"/>
      <c r="Q20" s="12"/>
      <c r="R20" s="12"/>
    </row>
    <row r="21" spans="1:18" ht="16" thickBot="1" x14ac:dyDescent="0.25">
      <c r="A21" s="127"/>
      <c r="B21" s="109">
        <v>25000</v>
      </c>
      <c r="C21" s="94"/>
      <c r="D21" s="94"/>
      <c r="E21" s="94"/>
      <c r="F21" s="94"/>
      <c r="G21" s="94"/>
      <c r="H21" s="94"/>
      <c r="I21" s="94"/>
      <c r="J21" s="94"/>
      <c r="K21" s="93"/>
      <c r="L21" s="96"/>
      <c r="M21" s="94"/>
      <c r="N21" s="94"/>
      <c r="O21" s="94"/>
      <c r="P21" s="12"/>
      <c r="Q21" s="12"/>
      <c r="R21" s="12"/>
    </row>
    <row r="22" spans="1:18" ht="16" thickBot="1" x14ac:dyDescent="0.25">
      <c r="A22" s="128" t="s">
        <v>86</v>
      </c>
      <c r="B22" s="109"/>
      <c r="C22" s="94"/>
      <c r="D22" s="94"/>
      <c r="E22" s="94"/>
      <c r="F22" s="94"/>
      <c r="G22" s="94"/>
      <c r="H22" s="94"/>
      <c r="I22" s="94"/>
      <c r="J22" s="94"/>
      <c r="K22" s="93"/>
      <c r="L22" s="96"/>
      <c r="M22" s="94"/>
      <c r="N22" s="94"/>
      <c r="O22" s="94"/>
      <c r="P22" s="12"/>
      <c r="Q22" s="12"/>
      <c r="R22" s="12"/>
    </row>
    <row r="23" spans="1:18" ht="14.5" customHeight="1" x14ac:dyDescent="0.2">
      <c r="A23" s="113" t="s">
        <v>137</v>
      </c>
      <c r="B23" s="98">
        <v>71</v>
      </c>
      <c r="C23" s="94"/>
      <c r="D23" s="94"/>
      <c r="E23" s="94"/>
      <c r="F23" s="94"/>
      <c r="G23" s="94"/>
      <c r="H23" s="94"/>
      <c r="I23" s="94"/>
      <c r="J23" s="94"/>
      <c r="K23" s="93"/>
      <c r="L23" s="96"/>
      <c r="M23" s="94"/>
      <c r="N23" s="94"/>
      <c r="O23" s="94"/>
      <c r="P23" s="12"/>
      <c r="Q23" s="12"/>
      <c r="R23" s="12"/>
    </row>
    <row r="24" spans="1:18" ht="16" thickBot="1" x14ac:dyDescent="0.25">
      <c r="A24" s="114" t="s">
        <v>136</v>
      </c>
      <c r="B24" s="98">
        <v>83</v>
      </c>
      <c r="C24" s="94"/>
      <c r="D24" s="94"/>
      <c r="E24" s="94"/>
      <c r="F24" s="94"/>
      <c r="G24" s="94"/>
      <c r="H24" s="94"/>
      <c r="I24" s="94"/>
      <c r="J24" s="94"/>
      <c r="K24" s="93"/>
      <c r="L24" s="96"/>
      <c r="M24" s="94"/>
      <c r="N24" s="94"/>
      <c r="O24" s="94"/>
      <c r="P24" s="12"/>
      <c r="Q24" s="12"/>
      <c r="R24" s="12"/>
    </row>
    <row r="25" spans="1:18" ht="16" thickBot="1" x14ac:dyDescent="0.25">
      <c r="A25" s="124" t="s">
        <v>138</v>
      </c>
      <c r="B25" s="109"/>
      <c r="C25" s="94"/>
      <c r="D25" s="94"/>
      <c r="E25" s="94"/>
      <c r="F25" s="94"/>
      <c r="G25" s="94"/>
      <c r="H25" s="94"/>
      <c r="I25" s="94"/>
      <c r="J25" s="94"/>
      <c r="K25" s="93"/>
      <c r="L25" s="96"/>
      <c r="M25" s="94"/>
      <c r="N25" s="94"/>
      <c r="O25" s="94"/>
      <c r="P25" s="12"/>
      <c r="Q25" s="12"/>
      <c r="R25" s="12"/>
    </row>
    <row r="26" spans="1:18" x14ac:dyDescent="0.2">
      <c r="A26" s="115" t="s">
        <v>135</v>
      </c>
      <c r="B26" s="98">
        <v>0</v>
      </c>
      <c r="C26" s="94"/>
      <c r="D26" s="94"/>
      <c r="E26" s="94"/>
      <c r="F26" s="94"/>
      <c r="G26" s="94"/>
      <c r="H26" s="94"/>
      <c r="I26" s="94"/>
      <c r="J26" s="94"/>
      <c r="K26" s="93"/>
      <c r="L26" s="96"/>
      <c r="M26" s="94"/>
      <c r="N26" s="94"/>
      <c r="O26" s="94"/>
      <c r="P26" s="12"/>
      <c r="Q26" s="12"/>
      <c r="R26" s="12"/>
    </row>
    <row r="27" spans="1:18" x14ac:dyDescent="0.2">
      <c r="A27" s="105" t="s">
        <v>134</v>
      </c>
      <c r="B27" s="98">
        <v>118</v>
      </c>
      <c r="C27" s="94"/>
      <c r="D27" s="94"/>
      <c r="E27" s="94"/>
      <c r="F27" s="94"/>
      <c r="G27" s="94"/>
      <c r="H27" s="94"/>
      <c r="I27" s="94"/>
      <c r="J27" s="94"/>
      <c r="K27" s="93"/>
      <c r="L27" s="96"/>
      <c r="M27" s="94"/>
      <c r="N27" s="94"/>
      <c r="O27" s="93"/>
    </row>
    <row r="28" spans="1:18" x14ac:dyDescent="0.2">
      <c r="A28" s="105" t="s">
        <v>133</v>
      </c>
      <c r="B28" s="98">
        <v>935</v>
      </c>
      <c r="C28" s="94"/>
      <c r="D28" s="94"/>
      <c r="E28" s="94"/>
      <c r="F28" s="94"/>
      <c r="G28" s="94"/>
      <c r="H28" s="94"/>
      <c r="I28" s="94"/>
      <c r="J28" s="94"/>
      <c r="K28" s="93"/>
      <c r="L28" s="96"/>
      <c r="M28" s="94"/>
      <c r="N28" s="94"/>
      <c r="O28" s="93"/>
    </row>
    <row r="29" spans="1:18" ht="16" thickBot="1" x14ac:dyDescent="0.25">
      <c r="A29" s="116"/>
      <c r="B29" s="105" t="s">
        <v>13</v>
      </c>
      <c r="C29" s="94"/>
      <c r="D29" s="94"/>
      <c r="E29" s="94"/>
      <c r="F29" s="94"/>
      <c r="G29" s="94"/>
      <c r="H29" s="94"/>
      <c r="I29" s="94"/>
      <c r="J29" s="94"/>
      <c r="K29" s="93"/>
      <c r="L29" s="93"/>
      <c r="M29" s="93"/>
      <c r="N29" s="93"/>
      <c r="O29" s="93"/>
    </row>
    <row r="30" spans="1:18" x14ac:dyDescent="0.2">
      <c r="A30" s="125" t="s">
        <v>52</v>
      </c>
      <c r="B30" s="109">
        <v>0</v>
      </c>
      <c r="C30" s="94"/>
      <c r="D30" s="94"/>
      <c r="E30" s="94"/>
      <c r="F30" s="94"/>
      <c r="G30" s="94"/>
      <c r="H30" s="94"/>
      <c r="I30" s="94"/>
      <c r="J30" s="94"/>
      <c r="K30" s="93"/>
      <c r="L30" s="93"/>
      <c r="M30" s="93"/>
      <c r="N30" s="93"/>
      <c r="O30" s="93"/>
    </row>
    <row r="31" spans="1:18" x14ac:dyDescent="0.2">
      <c r="A31" s="126"/>
      <c r="B31" s="109">
        <v>1000</v>
      </c>
      <c r="C31" s="94"/>
      <c r="D31" s="94"/>
      <c r="E31" s="94"/>
      <c r="F31" s="94"/>
      <c r="G31" s="94"/>
      <c r="H31" s="94"/>
      <c r="I31" s="94"/>
      <c r="J31" s="94"/>
      <c r="K31" s="93"/>
      <c r="L31" s="93"/>
      <c r="M31" s="93"/>
      <c r="N31" s="93"/>
      <c r="O31" s="93"/>
    </row>
    <row r="32" spans="1:18" x14ac:dyDescent="0.2">
      <c r="A32" s="126"/>
      <c r="B32" s="109">
        <v>2000</v>
      </c>
      <c r="C32" s="94"/>
      <c r="D32" s="94"/>
      <c r="E32" s="94"/>
      <c r="F32" s="94"/>
      <c r="G32" s="94"/>
      <c r="H32" s="94"/>
      <c r="I32" s="94"/>
      <c r="J32" s="94"/>
      <c r="K32" s="93"/>
      <c r="L32" s="93"/>
      <c r="M32" s="93"/>
      <c r="N32" s="93"/>
      <c r="O32" s="93"/>
    </row>
    <row r="33" spans="1:18" x14ac:dyDescent="0.2">
      <c r="A33" s="126"/>
      <c r="B33" s="109">
        <v>3000</v>
      </c>
      <c r="C33" s="94"/>
      <c r="D33" s="94"/>
      <c r="E33" s="94"/>
      <c r="F33" s="94"/>
      <c r="G33" s="94"/>
      <c r="H33" s="94"/>
      <c r="I33" s="94"/>
      <c r="J33" s="94"/>
      <c r="K33" s="93"/>
      <c r="L33" s="96"/>
      <c r="M33" s="94"/>
      <c r="N33" s="94"/>
      <c r="O33" s="93"/>
    </row>
    <row r="34" spans="1:18" x14ac:dyDescent="0.2">
      <c r="A34" s="126"/>
      <c r="B34" s="109">
        <v>4000</v>
      </c>
      <c r="C34" s="94"/>
      <c r="D34" s="94"/>
      <c r="E34" s="94"/>
      <c r="F34" s="94"/>
      <c r="G34" s="94"/>
      <c r="H34" s="94"/>
      <c r="I34" s="94"/>
      <c r="J34" s="94"/>
      <c r="K34" s="93"/>
      <c r="L34" s="96"/>
      <c r="M34" s="94"/>
      <c r="N34" s="94"/>
      <c r="O34" s="93"/>
    </row>
    <row r="35" spans="1:18" ht="16" thickBot="1" x14ac:dyDescent="0.25">
      <c r="A35" s="127"/>
      <c r="B35" s="109">
        <v>5000</v>
      </c>
      <c r="C35" s="94"/>
      <c r="D35" s="94"/>
      <c r="E35" s="94"/>
      <c r="F35" s="94"/>
      <c r="G35" s="94"/>
      <c r="H35" s="94"/>
      <c r="I35" s="94"/>
      <c r="J35" s="94"/>
      <c r="K35" s="93"/>
      <c r="L35" s="96"/>
      <c r="M35" s="94"/>
      <c r="N35" s="94"/>
      <c r="O35" s="93"/>
    </row>
    <row r="36" spans="1:18" x14ac:dyDescent="0.2">
      <c r="A36" s="129" t="s">
        <v>30</v>
      </c>
      <c r="B36" s="117" t="s">
        <v>13</v>
      </c>
      <c r="C36" s="94"/>
      <c r="D36" s="94"/>
      <c r="E36" s="94"/>
      <c r="F36" s="94"/>
      <c r="G36" s="94"/>
      <c r="H36" s="94"/>
      <c r="I36" s="94"/>
      <c r="J36" s="94"/>
      <c r="K36" s="93"/>
      <c r="L36" s="96"/>
      <c r="M36" s="94"/>
      <c r="N36" s="94"/>
      <c r="O36" s="93"/>
    </row>
    <row r="37" spans="1:18" x14ac:dyDescent="0.2">
      <c r="A37" s="130"/>
      <c r="B37" s="109">
        <v>0</v>
      </c>
      <c r="C37" s="94"/>
      <c r="D37" s="94"/>
      <c r="E37" s="94"/>
      <c r="F37" s="94"/>
      <c r="G37" s="94"/>
      <c r="H37" s="94"/>
      <c r="I37" s="94"/>
      <c r="J37" s="94"/>
      <c r="K37" s="93"/>
      <c r="L37" s="96"/>
      <c r="M37" s="94"/>
      <c r="N37" s="94"/>
      <c r="O37" s="93"/>
    </row>
    <row r="38" spans="1:18" x14ac:dyDescent="0.2">
      <c r="A38" s="130"/>
      <c r="B38" s="109">
        <v>5000</v>
      </c>
      <c r="C38" s="94"/>
      <c r="D38" s="94"/>
      <c r="E38" s="94"/>
      <c r="F38" s="94"/>
      <c r="G38" s="94"/>
      <c r="H38" s="94"/>
      <c r="I38" s="94"/>
      <c r="J38" s="94"/>
      <c r="K38" s="93"/>
      <c r="L38" s="96"/>
      <c r="M38" s="94"/>
      <c r="N38" s="94"/>
      <c r="O38" s="93"/>
    </row>
    <row r="39" spans="1:18" x14ac:dyDescent="0.2">
      <c r="A39" s="130"/>
      <c r="B39" s="109">
        <v>7500</v>
      </c>
      <c r="C39" s="94"/>
      <c r="D39" s="94"/>
      <c r="E39" s="94"/>
      <c r="F39" s="94"/>
      <c r="G39" s="94"/>
      <c r="H39" s="94"/>
      <c r="I39" s="94"/>
      <c r="J39" s="94"/>
      <c r="K39" s="93"/>
      <c r="L39" s="93"/>
      <c r="M39" s="94"/>
      <c r="N39" s="94"/>
      <c r="O39" s="93"/>
    </row>
    <row r="40" spans="1:18" x14ac:dyDescent="0.2">
      <c r="A40" s="130"/>
      <c r="B40" s="109">
        <v>10000</v>
      </c>
      <c r="C40" s="94"/>
      <c r="D40" s="94"/>
      <c r="E40" s="94"/>
      <c r="F40" s="94"/>
      <c r="G40" s="94"/>
      <c r="H40" s="94"/>
      <c r="I40" s="94"/>
      <c r="J40" s="94"/>
      <c r="K40" s="93"/>
      <c r="L40" s="96"/>
      <c r="M40" s="94"/>
      <c r="N40" s="94"/>
      <c r="O40" s="93"/>
    </row>
    <row r="41" spans="1:18" ht="16" thickBot="1" x14ac:dyDescent="0.25">
      <c r="A41" s="131"/>
      <c r="B41" s="109">
        <v>15000</v>
      </c>
      <c r="C41" s="94"/>
      <c r="D41" s="94"/>
      <c r="E41" s="94"/>
      <c r="F41" s="94"/>
      <c r="G41" s="94"/>
      <c r="H41" s="94"/>
      <c r="I41" s="94"/>
      <c r="J41" s="94"/>
      <c r="K41" s="93"/>
      <c r="L41" s="96"/>
      <c r="M41" s="94"/>
      <c r="N41" s="94"/>
      <c r="O41" s="94"/>
      <c r="P41" s="12"/>
      <c r="Q41" s="12"/>
      <c r="R41" s="12"/>
    </row>
    <row r="42" spans="1:18" ht="16" thickBot="1" x14ac:dyDescent="0.25">
      <c r="A42" s="132" t="s">
        <v>80</v>
      </c>
      <c r="B42" s="117"/>
      <c r="C42" s="94"/>
      <c r="D42" s="94"/>
      <c r="E42" s="94"/>
      <c r="F42" s="94"/>
      <c r="G42" s="94"/>
      <c r="H42" s="94"/>
      <c r="I42" s="94"/>
      <c r="J42" s="94"/>
      <c r="K42" s="93"/>
      <c r="L42" s="96"/>
      <c r="M42" s="94"/>
      <c r="N42" s="94"/>
      <c r="O42" s="94"/>
      <c r="P42" s="12"/>
      <c r="Q42" s="12"/>
      <c r="R42" s="12"/>
    </row>
    <row r="43" spans="1:18" x14ac:dyDescent="0.2">
      <c r="A43" s="133" t="s">
        <v>91</v>
      </c>
      <c r="B43" s="98"/>
      <c r="C43" s="94"/>
      <c r="D43" s="94"/>
      <c r="E43" s="94"/>
      <c r="F43" s="94"/>
      <c r="G43" s="94"/>
      <c r="H43" s="94"/>
      <c r="I43" s="94"/>
      <c r="J43" s="94"/>
      <c r="K43" s="93"/>
      <c r="L43" s="96"/>
      <c r="M43" s="94"/>
      <c r="N43" s="94"/>
      <c r="O43" s="94"/>
      <c r="P43" s="12"/>
      <c r="Q43" s="12"/>
      <c r="R43" s="12"/>
    </row>
    <row r="44" spans="1:18" x14ac:dyDescent="0.2">
      <c r="A44" s="106" t="s">
        <v>81</v>
      </c>
      <c r="B44" s="98">
        <v>1600</v>
      </c>
      <c r="C44" s="94"/>
      <c r="D44" s="94"/>
      <c r="E44" s="94"/>
      <c r="F44" s="94"/>
      <c r="G44" s="94"/>
      <c r="H44" s="94"/>
      <c r="I44" s="94"/>
      <c r="J44" s="94"/>
      <c r="K44" s="93"/>
      <c r="L44" s="96"/>
      <c r="M44" s="94"/>
      <c r="N44" s="94"/>
      <c r="O44" s="93"/>
    </row>
    <row r="45" spans="1:18" x14ac:dyDescent="0.2">
      <c r="A45" s="106" t="s">
        <v>82</v>
      </c>
      <c r="B45" s="98">
        <v>1600</v>
      </c>
      <c r="C45" s="94"/>
      <c r="D45" s="94"/>
      <c r="E45" s="94"/>
      <c r="F45" s="94"/>
      <c r="G45" s="94"/>
      <c r="H45" s="94"/>
      <c r="I45" s="94"/>
      <c r="J45" s="94"/>
      <c r="K45" s="93"/>
      <c r="L45" s="96"/>
      <c r="M45" s="94"/>
      <c r="N45" s="94"/>
      <c r="O45" s="93"/>
    </row>
    <row r="46" spans="1:18" x14ac:dyDescent="0.2">
      <c r="A46" s="106" t="s">
        <v>83</v>
      </c>
      <c r="B46" s="98">
        <v>1600</v>
      </c>
      <c r="C46" s="94"/>
      <c r="D46" s="94"/>
      <c r="E46" s="94"/>
      <c r="F46" s="94"/>
      <c r="G46" s="94"/>
      <c r="H46" s="94"/>
      <c r="I46" s="94"/>
      <c r="J46" s="94"/>
      <c r="K46" s="93"/>
      <c r="L46" s="96"/>
      <c r="M46" s="94"/>
      <c r="N46" s="94"/>
      <c r="O46" s="93"/>
    </row>
    <row r="47" spans="1:18" x14ac:dyDescent="0.2">
      <c r="A47" s="106" t="s">
        <v>84</v>
      </c>
      <c r="B47" s="98">
        <v>1600</v>
      </c>
      <c r="C47" s="94"/>
      <c r="D47" s="94"/>
      <c r="E47" s="94"/>
      <c r="F47" s="94"/>
      <c r="G47" s="94"/>
      <c r="H47" s="94"/>
      <c r="I47" s="94"/>
      <c r="J47" s="94"/>
      <c r="K47" s="93"/>
      <c r="L47" s="96"/>
      <c r="M47" s="94"/>
      <c r="N47" s="94"/>
      <c r="O47" s="93"/>
    </row>
    <row r="48" spans="1:18" x14ac:dyDescent="0.2">
      <c r="A48" s="105" t="s">
        <v>85</v>
      </c>
      <c r="B48" s="98">
        <v>1860</v>
      </c>
      <c r="C48" s="94"/>
      <c r="D48" s="94"/>
      <c r="E48" s="94"/>
      <c r="F48" s="94"/>
      <c r="G48" s="94"/>
      <c r="H48" s="94"/>
      <c r="I48" s="94"/>
      <c r="J48" s="94"/>
      <c r="K48" s="93"/>
      <c r="L48" s="96"/>
      <c r="M48" s="94"/>
      <c r="N48" s="94"/>
      <c r="O48" s="93"/>
    </row>
    <row r="49" spans="1:15" ht="19" thickBot="1" x14ac:dyDescent="0.25">
      <c r="A49" s="90" t="s">
        <v>148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3"/>
    </row>
    <row r="50" spans="1:15" ht="80" thickBot="1" x14ac:dyDescent="0.25">
      <c r="A50" s="134" t="s">
        <v>5</v>
      </c>
      <c r="B50" s="135">
        <v>0</v>
      </c>
      <c r="C50" s="120" t="s">
        <v>6</v>
      </c>
      <c r="D50" s="120" t="s">
        <v>7</v>
      </c>
      <c r="E50" s="120" t="s">
        <v>9</v>
      </c>
      <c r="F50" s="120" t="s">
        <v>10</v>
      </c>
      <c r="G50" s="120" t="s">
        <v>15</v>
      </c>
      <c r="H50" s="120" t="s">
        <v>50</v>
      </c>
      <c r="I50" s="120" t="s">
        <v>18</v>
      </c>
      <c r="J50" s="120" t="s">
        <v>20</v>
      </c>
      <c r="K50" s="120" t="s">
        <v>51</v>
      </c>
      <c r="L50" s="120" t="s">
        <v>23</v>
      </c>
      <c r="M50" s="120" t="s">
        <v>27</v>
      </c>
      <c r="N50" s="121" t="s">
        <v>130</v>
      </c>
      <c r="O50" s="93"/>
    </row>
    <row r="51" spans="1:15" x14ac:dyDescent="0.2">
      <c r="A51" s="102" t="s">
        <v>93</v>
      </c>
      <c r="B51" s="98">
        <v>71300</v>
      </c>
      <c r="C51" s="98">
        <v>1320</v>
      </c>
      <c r="D51" s="98">
        <v>280</v>
      </c>
      <c r="E51" s="98">
        <v>620</v>
      </c>
      <c r="F51" s="98">
        <v>610</v>
      </c>
      <c r="G51" s="98">
        <v>17</v>
      </c>
      <c r="H51" s="98">
        <v>50</v>
      </c>
      <c r="I51" s="98">
        <v>25</v>
      </c>
      <c r="J51" s="98">
        <v>25</v>
      </c>
      <c r="K51" s="98">
        <v>84</v>
      </c>
      <c r="L51" s="98">
        <v>165</v>
      </c>
      <c r="M51" s="98">
        <v>75</v>
      </c>
      <c r="N51" s="98">
        <v>685</v>
      </c>
      <c r="O51" s="93"/>
    </row>
    <row r="52" spans="1:15" x14ac:dyDescent="0.2">
      <c r="A52" s="97" t="s">
        <v>129</v>
      </c>
      <c r="B52" s="98">
        <v>0</v>
      </c>
      <c r="C52" s="98"/>
      <c r="D52" s="98"/>
      <c r="E52" s="98"/>
      <c r="F52" s="98"/>
      <c r="G52" s="98"/>
      <c r="H52" s="98"/>
      <c r="I52" s="98"/>
      <c r="J52" s="98"/>
      <c r="K52" s="107"/>
      <c r="L52" s="107"/>
      <c r="M52" s="107"/>
      <c r="N52" s="98"/>
      <c r="O52" s="93"/>
    </row>
    <row r="53" spans="1:15" x14ac:dyDescent="0.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</row>
    <row r="54" spans="1:15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</row>
    <row r="55" spans="1:15" ht="22" thickBot="1" x14ac:dyDescent="0.25">
      <c r="A55" s="89" t="s">
        <v>149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93"/>
    </row>
    <row r="56" spans="1:15" ht="80" thickBot="1" x14ac:dyDescent="0.25">
      <c r="A56" s="134" t="s">
        <v>5</v>
      </c>
      <c r="B56" s="135">
        <v>0</v>
      </c>
      <c r="C56" s="120" t="s">
        <v>6</v>
      </c>
      <c r="D56" s="120" t="s">
        <v>7</v>
      </c>
      <c r="E56" s="120" t="s">
        <v>9</v>
      </c>
      <c r="F56" s="120" t="s">
        <v>10</v>
      </c>
      <c r="G56" s="120" t="s">
        <v>15</v>
      </c>
      <c r="H56" s="120" t="s">
        <v>50</v>
      </c>
      <c r="I56" s="120" t="s">
        <v>18</v>
      </c>
      <c r="J56" s="120" t="s">
        <v>20</v>
      </c>
      <c r="K56" s="120" t="s">
        <v>51</v>
      </c>
      <c r="L56" s="120" t="s">
        <v>23</v>
      </c>
      <c r="M56" s="120" t="s">
        <v>27</v>
      </c>
      <c r="N56" s="121" t="s">
        <v>130</v>
      </c>
      <c r="O56" s="93"/>
    </row>
    <row r="57" spans="1:15" x14ac:dyDescent="0.2">
      <c r="A57" s="136" t="s">
        <v>66</v>
      </c>
      <c r="B57" s="98">
        <v>0</v>
      </c>
      <c r="C57" s="98">
        <v>0</v>
      </c>
      <c r="D57" s="98">
        <v>0</v>
      </c>
      <c r="E57" s="98">
        <v>0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98">
        <v>0</v>
      </c>
      <c r="O57" s="93"/>
    </row>
    <row r="58" spans="1:15" x14ac:dyDescent="0.2">
      <c r="A58" s="137" t="s">
        <v>121</v>
      </c>
      <c r="B58" s="98">
        <v>0</v>
      </c>
      <c r="C58" s="98">
        <v>0</v>
      </c>
      <c r="D58" s="98">
        <v>0</v>
      </c>
      <c r="E58" s="98">
        <v>0</v>
      </c>
      <c r="F58" s="98">
        <v>0</v>
      </c>
      <c r="G58" s="98">
        <v>0</v>
      </c>
      <c r="H58" s="98">
        <v>0</v>
      </c>
      <c r="I58" s="98">
        <v>0</v>
      </c>
      <c r="J58" s="98">
        <v>0</v>
      </c>
      <c r="K58" s="98">
        <v>0</v>
      </c>
      <c r="L58" s="98">
        <v>0</v>
      </c>
      <c r="M58" s="98">
        <v>0</v>
      </c>
      <c r="N58" s="98">
        <v>0</v>
      </c>
      <c r="O58" s="93"/>
    </row>
    <row r="59" spans="1:15" x14ac:dyDescent="0.2">
      <c r="A59" s="102" t="s">
        <v>97</v>
      </c>
      <c r="B59" s="104">
        <v>52100</v>
      </c>
      <c r="C59" s="98">
        <v>1220</v>
      </c>
      <c r="D59" s="98">
        <v>300</v>
      </c>
      <c r="E59" s="98">
        <v>650</v>
      </c>
      <c r="F59" s="98">
        <v>540</v>
      </c>
      <c r="G59" s="98">
        <v>17</v>
      </c>
      <c r="H59" s="98">
        <v>50</v>
      </c>
      <c r="I59" s="98">
        <v>25</v>
      </c>
      <c r="J59" s="98">
        <v>25</v>
      </c>
      <c r="K59" s="98">
        <v>84</v>
      </c>
      <c r="L59" s="98">
        <v>165</v>
      </c>
      <c r="M59" s="98">
        <v>75</v>
      </c>
      <c r="N59" s="98">
        <v>685</v>
      </c>
      <c r="O59" s="93"/>
    </row>
    <row r="60" spans="1:15" x14ac:dyDescent="0.2">
      <c r="A60" s="102" t="s">
        <v>98</v>
      </c>
      <c r="B60" s="104">
        <v>55300</v>
      </c>
      <c r="C60" s="98">
        <v>1220</v>
      </c>
      <c r="D60" s="98">
        <v>300</v>
      </c>
      <c r="E60" s="98">
        <v>650</v>
      </c>
      <c r="F60" s="98">
        <v>540</v>
      </c>
      <c r="G60" s="98">
        <v>17</v>
      </c>
      <c r="H60" s="98">
        <v>50</v>
      </c>
      <c r="I60" s="98">
        <v>25</v>
      </c>
      <c r="J60" s="98">
        <v>25</v>
      </c>
      <c r="K60" s="98">
        <v>84</v>
      </c>
      <c r="L60" s="98">
        <v>165</v>
      </c>
      <c r="M60" s="98">
        <v>75</v>
      </c>
      <c r="N60" s="98">
        <v>685</v>
      </c>
      <c r="O60" s="93"/>
    </row>
    <row r="61" spans="1:15" x14ac:dyDescent="0.2">
      <c r="A61" s="102" t="s">
        <v>99</v>
      </c>
      <c r="B61" s="104">
        <v>56900</v>
      </c>
      <c r="C61" s="98">
        <v>1220</v>
      </c>
      <c r="D61" s="98">
        <v>300</v>
      </c>
      <c r="E61" s="98">
        <v>650</v>
      </c>
      <c r="F61" s="98">
        <v>540</v>
      </c>
      <c r="G61" s="98">
        <v>17</v>
      </c>
      <c r="H61" s="98">
        <v>50</v>
      </c>
      <c r="I61" s="98">
        <v>25</v>
      </c>
      <c r="J61" s="98">
        <v>25</v>
      </c>
      <c r="K61" s="98">
        <v>84</v>
      </c>
      <c r="L61" s="98">
        <v>165</v>
      </c>
      <c r="M61" s="98">
        <v>75</v>
      </c>
      <c r="N61" s="98">
        <v>685</v>
      </c>
      <c r="O61" s="93"/>
    </row>
    <row r="62" spans="1:15" x14ac:dyDescent="0.2">
      <c r="A62" s="102" t="s">
        <v>100</v>
      </c>
      <c r="B62" s="104">
        <v>58200</v>
      </c>
      <c r="C62" s="98">
        <v>1220</v>
      </c>
      <c r="D62" s="98">
        <v>300</v>
      </c>
      <c r="E62" s="98">
        <v>650</v>
      </c>
      <c r="F62" s="98">
        <v>540</v>
      </c>
      <c r="G62" s="98">
        <v>17</v>
      </c>
      <c r="H62" s="98">
        <v>50</v>
      </c>
      <c r="I62" s="98">
        <v>25</v>
      </c>
      <c r="J62" s="98">
        <v>25</v>
      </c>
      <c r="K62" s="98">
        <v>84</v>
      </c>
      <c r="L62" s="98">
        <v>165</v>
      </c>
      <c r="M62" s="98">
        <v>75</v>
      </c>
      <c r="N62" s="98">
        <v>685</v>
      </c>
      <c r="O62" s="93"/>
    </row>
    <row r="63" spans="1:15" x14ac:dyDescent="0.2">
      <c r="A63" s="102" t="s">
        <v>101</v>
      </c>
      <c r="B63" s="104">
        <v>59700</v>
      </c>
      <c r="C63" s="98">
        <v>1220</v>
      </c>
      <c r="D63" s="98">
        <v>300</v>
      </c>
      <c r="E63" s="98">
        <v>650</v>
      </c>
      <c r="F63" s="98">
        <v>540</v>
      </c>
      <c r="G63" s="98">
        <v>17</v>
      </c>
      <c r="H63" s="98">
        <v>50</v>
      </c>
      <c r="I63" s="98">
        <v>25</v>
      </c>
      <c r="J63" s="98">
        <v>25</v>
      </c>
      <c r="K63" s="98">
        <v>84</v>
      </c>
      <c r="L63" s="98">
        <v>165</v>
      </c>
      <c r="M63" s="98">
        <v>75</v>
      </c>
      <c r="N63" s="98">
        <v>685</v>
      </c>
      <c r="O63" s="93"/>
    </row>
    <row r="64" spans="1:15" x14ac:dyDescent="0.2">
      <c r="A64" s="102" t="s">
        <v>102</v>
      </c>
      <c r="B64" s="104">
        <v>61300</v>
      </c>
      <c r="C64" s="98">
        <v>1220</v>
      </c>
      <c r="D64" s="98">
        <v>300</v>
      </c>
      <c r="E64" s="98">
        <v>650</v>
      </c>
      <c r="F64" s="98">
        <v>540</v>
      </c>
      <c r="G64" s="98">
        <v>17</v>
      </c>
      <c r="H64" s="98">
        <v>50</v>
      </c>
      <c r="I64" s="98">
        <v>25</v>
      </c>
      <c r="J64" s="98">
        <v>25</v>
      </c>
      <c r="K64" s="98">
        <v>84</v>
      </c>
      <c r="L64" s="98">
        <v>165</v>
      </c>
      <c r="M64" s="98">
        <v>75</v>
      </c>
      <c r="N64" s="98">
        <v>685</v>
      </c>
      <c r="O64" s="93"/>
    </row>
    <row r="65" spans="1:15" x14ac:dyDescent="0.2">
      <c r="A65" s="137" t="s">
        <v>122</v>
      </c>
      <c r="B65" s="98">
        <v>0</v>
      </c>
      <c r="C65" s="98">
        <v>0</v>
      </c>
      <c r="D65" s="98">
        <v>0</v>
      </c>
      <c r="E65" s="98">
        <v>0</v>
      </c>
      <c r="F65" s="98">
        <v>0</v>
      </c>
      <c r="G65" s="98">
        <v>0</v>
      </c>
      <c r="H65" s="98">
        <v>0</v>
      </c>
      <c r="I65" s="98">
        <v>0</v>
      </c>
      <c r="J65" s="98">
        <v>0</v>
      </c>
      <c r="K65" s="98">
        <v>0</v>
      </c>
      <c r="L65" s="98">
        <v>0</v>
      </c>
      <c r="M65" s="98">
        <v>0</v>
      </c>
      <c r="N65" s="98">
        <v>0</v>
      </c>
      <c r="O65" s="93"/>
    </row>
    <row r="66" spans="1:15" x14ac:dyDescent="0.2">
      <c r="A66" s="102" t="s">
        <v>109</v>
      </c>
      <c r="B66" s="104">
        <v>48200</v>
      </c>
      <c r="C66" s="98">
        <v>1220</v>
      </c>
      <c r="D66" s="98">
        <v>300</v>
      </c>
      <c r="E66" s="98">
        <v>650</v>
      </c>
      <c r="F66" s="98">
        <v>540</v>
      </c>
      <c r="G66" s="98">
        <v>17</v>
      </c>
      <c r="H66" s="98">
        <v>50</v>
      </c>
      <c r="I66" s="98">
        <v>25</v>
      </c>
      <c r="J66" s="98">
        <v>25</v>
      </c>
      <c r="K66" s="98">
        <v>84</v>
      </c>
      <c r="L66" s="98">
        <v>165</v>
      </c>
      <c r="M66" s="98">
        <v>75</v>
      </c>
      <c r="N66" s="98">
        <v>685</v>
      </c>
      <c r="O66" s="93"/>
    </row>
    <row r="67" spans="1:15" x14ac:dyDescent="0.2">
      <c r="A67" s="102" t="s">
        <v>110</v>
      </c>
      <c r="B67" s="104">
        <v>51300</v>
      </c>
      <c r="C67" s="98">
        <v>1220</v>
      </c>
      <c r="D67" s="98">
        <v>300</v>
      </c>
      <c r="E67" s="98">
        <v>650</v>
      </c>
      <c r="F67" s="98">
        <v>540</v>
      </c>
      <c r="G67" s="98">
        <v>17</v>
      </c>
      <c r="H67" s="98">
        <v>50</v>
      </c>
      <c r="I67" s="98">
        <v>25</v>
      </c>
      <c r="J67" s="98">
        <v>25</v>
      </c>
      <c r="K67" s="98">
        <v>84</v>
      </c>
      <c r="L67" s="98">
        <v>165</v>
      </c>
      <c r="M67" s="98">
        <v>75</v>
      </c>
      <c r="N67" s="98">
        <v>685</v>
      </c>
      <c r="O67" s="93"/>
    </row>
    <row r="68" spans="1:15" x14ac:dyDescent="0.2">
      <c r="A68" s="102" t="s">
        <v>111</v>
      </c>
      <c r="B68" s="104">
        <v>52600</v>
      </c>
      <c r="C68" s="98">
        <v>1220</v>
      </c>
      <c r="D68" s="98">
        <v>300</v>
      </c>
      <c r="E68" s="98">
        <v>650</v>
      </c>
      <c r="F68" s="98">
        <v>540</v>
      </c>
      <c r="G68" s="98">
        <v>17</v>
      </c>
      <c r="H68" s="98">
        <v>50</v>
      </c>
      <c r="I68" s="98">
        <v>25</v>
      </c>
      <c r="J68" s="98">
        <v>25</v>
      </c>
      <c r="K68" s="98">
        <v>84</v>
      </c>
      <c r="L68" s="98">
        <v>165</v>
      </c>
      <c r="M68" s="98">
        <v>75</v>
      </c>
      <c r="N68" s="98">
        <v>685</v>
      </c>
      <c r="O68" s="93"/>
    </row>
    <row r="69" spans="1:15" x14ac:dyDescent="0.2">
      <c r="A69" s="102" t="s">
        <v>112</v>
      </c>
      <c r="B69" s="104">
        <v>53900</v>
      </c>
      <c r="C69" s="98">
        <v>1220</v>
      </c>
      <c r="D69" s="98">
        <v>300</v>
      </c>
      <c r="E69" s="98">
        <v>650</v>
      </c>
      <c r="F69" s="98">
        <v>540</v>
      </c>
      <c r="G69" s="98">
        <v>17</v>
      </c>
      <c r="H69" s="98">
        <v>50</v>
      </c>
      <c r="I69" s="98">
        <v>25</v>
      </c>
      <c r="J69" s="98">
        <v>25</v>
      </c>
      <c r="K69" s="98">
        <v>84</v>
      </c>
      <c r="L69" s="98">
        <v>165</v>
      </c>
      <c r="M69" s="98">
        <v>75</v>
      </c>
      <c r="N69" s="98">
        <v>685</v>
      </c>
      <c r="O69" s="93"/>
    </row>
    <row r="70" spans="1:15" x14ac:dyDescent="0.2">
      <c r="A70" s="102" t="s">
        <v>113</v>
      </c>
      <c r="B70" s="104">
        <v>55100</v>
      </c>
      <c r="C70" s="98">
        <v>1220</v>
      </c>
      <c r="D70" s="98">
        <v>300</v>
      </c>
      <c r="E70" s="98">
        <v>650</v>
      </c>
      <c r="F70" s="98">
        <v>540</v>
      </c>
      <c r="G70" s="98">
        <v>17</v>
      </c>
      <c r="H70" s="98">
        <v>50</v>
      </c>
      <c r="I70" s="98">
        <v>25</v>
      </c>
      <c r="J70" s="98">
        <v>25</v>
      </c>
      <c r="K70" s="98">
        <v>84</v>
      </c>
      <c r="L70" s="98">
        <v>165</v>
      </c>
      <c r="M70" s="98">
        <v>75</v>
      </c>
      <c r="N70" s="98">
        <v>685</v>
      </c>
      <c r="O70" s="93"/>
    </row>
    <row r="71" spans="1:15" x14ac:dyDescent="0.2">
      <c r="A71" s="102" t="s">
        <v>114</v>
      </c>
      <c r="B71" s="104">
        <v>56500</v>
      </c>
      <c r="C71" s="98">
        <v>1220</v>
      </c>
      <c r="D71" s="98">
        <v>300</v>
      </c>
      <c r="E71" s="98">
        <v>650</v>
      </c>
      <c r="F71" s="98">
        <v>540</v>
      </c>
      <c r="G71" s="98">
        <v>17</v>
      </c>
      <c r="H71" s="98">
        <v>50</v>
      </c>
      <c r="I71" s="98">
        <v>25</v>
      </c>
      <c r="J71" s="98">
        <v>25</v>
      </c>
      <c r="K71" s="98">
        <v>84</v>
      </c>
      <c r="L71" s="98">
        <v>165</v>
      </c>
      <c r="M71" s="98">
        <v>75</v>
      </c>
      <c r="N71" s="98">
        <v>685</v>
      </c>
      <c r="O71" s="93"/>
    </row>
    <row r="72" spans="1:15" x14ac:dyDescent="0.2">
      <c r="A72" s="137" t="s">
        <v>123</v>
      </c>
      <c r="B72" s="98">
        <v>0</v>
      </c>
      <c r="C72" s="98">
        <v>0</v>
      </c>
      <c r="D72" s="98">
        <v>0</v>
      </c>
      <c r="E72" s="98">
        <v>0</v>
      </c>
      <c r="F72" s="98">
        <v>0</v>
      </c>
      <c r="G72" s="98">
        <v>0</v>
      </c>
      <c r="H72" s="98">
        <v>0</v>
      </c>
      <c r="I72" s="98">
        <v>0</v>
      </c>
      <c r="J72" s="98">
        <v>0</v>
      </c>
      <c r="K72" s="98">
        <v>0</v>
      </c>
      <c r="L72" s="98">
        <v>0</v>
      </c>
      <c r="M72" s="98">
        <v>0</v>
      </c>
      <c r="N72" s="98">
        <v>0</v>
      </c>
      <c r="O72" s="93"/>
    </row>
    <row r="73" spans="1:15" x14ac:dyDescent="0.2">
      <c r="A73" s="102" t="s">
        <v>103</v>
      </c>
      <c r="B73" s="104">
        <v>95700</v>
      </c>
      <c r="C73" s="98">
        <v>1220</v>
      </c>
      <c r="D73" s="98">
        <v>300</v>
      </c>
      <c r="E73" s="98">
        <v>650</v>
      </c>
      <c r="F73" s="98">
        <v>540</v>
      </c>
      <c r="G73" s="98">
        <v>17</v>
      </c>
      <c r="H73" s="98">
        <v>50</v>
      </c>
      <c r="I73" s="98">
        <v>25</v>
      </c>
      <c r="J73" s="98">
        <v>25</v>
      </c>
      <c r="K73" s="98">
        <v>84</v>
      </c>
      <c r="L73" s="98">
        <v>165</v>
      </c>
      <c r="M73" s="98">
        <v>75</v>
      </c>
      <c r="N73" s="98">
        <v>685</v>
      </c>
      <c r="O73" s="93"/>
    </row>
    <row r="74" spans="1:15" x14ac:dyDescent="0.2">
      <c r="A74" s="102" t="s">
        <v>104</v>
      </c>
      <c r="B74" s="104">
        <v>98400</v>
      </c>
      <c r="C74" s="98">
        <v>1220</v>
      </c>
      <c r="D74" s="98">
        <v>300</v>
      </c>
      <c r="E74" s="98">
        <v>650</v>
      </c>
      <c r="F74" s="98">
        <v>540</v>
      </c>
      <c r="G74" s="98">
        <v>17</v>
      </c>
      <c r="H74" s="98">
        <v>50</v>
      </c>
      <c r="I74" s="98">
        <v>25</v>
      </c>
      <c r="J74" s="98">
        <v>25</v>
      </c>
      <c r="K74" s="98">
        <v>84</v>
      </c>
      <c r="L74" s="98">
        <v>165</v>
      </c>
      <c r="M74" s="98">
        <v>75</v>
      </c>
      <c r="N74" s="98">
        <v>685</v>
      </c>
      <c r="O74" s="93"/>
    </row>
    <row r="75" spans="1:15" x14ac:dyDescent="0.2">
      <c r="A75" s="102" t="s">
        <v>105</v>
      </c>
      <c r="B75" s="104">
        <v>99900</v>
      </c>
      <c r="C75" s="98">
        <v>1220</v>
      </c>
      <c r="D75" s="98">
        <v>300</v>
      </c>
      <c r="E75" s="98">
        <v>650</v>
      </c>
      <c r="F75" s="98">
        <v>540</v>
      </c>
      <c r="G75" s="98">
        <v>17</v>
      </c>
      <c r="H75" s="98">
        <v>50</v>
      </c>
      <c r="I75" s="98">
        <v>25</v>
      </c>
      <c r="J75" s="98">
        <v>25</v>
      </c>
      <c r="K75" s="98">
        <v>84</v>
      </c>
      <c r="L75" s="98">
        <v>165</v>
      </c>
      <c r="M75" s="98">
        <v>75</v>
      </c>
      <c r="N75" s="98">
        <v>685</v>
      </c>
      <c r="O75" s="93"/>
    </row>
    <row r="76" spans="1:15" x14ac:dyDescent="0.2">
      <c r="A76" s="102" t="s">
        <v>106</v>
      </c>
      <c r="B76" s="104">
        <v>101300</v>
      </c>
      <c r="C76" s="98">
        <v>1220</v>
      </c>
      <c r="D76" s="98">
        <v>300</v>
      </c>
      <c r="E76" s="98">
        <v>650</v>
      </c>
      <c r="F76" s="98">
        <v>540</v>
      </c>
      <c r="G76" s="98">
        <v>17</v>
      </c>
      <c r="H76" s="98">
        <v>50</v>
      </c>
      <c r="I76" s="98">
        <v>25</v>
      </c>
      <c r="J76" s="98">
        <v>25</v>
      </c>
      <c r="K76" s="98">
        <v>84</v>
      </c>
      <c r="L76" s="98">
        <v>165</v>
      </c>
      <c r="M76" s="98">
        <v>75</v>
      </c>
      <c r="N76" s="98">
        <v>685</v>
      </c>
      <c r="O76" s="93"/>
    </row>
    <row r="77" spans="1:15" x14ac:dyDescent="0.2">
      <c r="A77" s="102" t="s">
        <v>107</v>
      </c>
      <c r="B77" s="104">
        <v>103100</v>
      </c>
      <c r="C77" s="98">
        <v>1220</v>
      </c>
      <c r="D77" s="98">
        <v>300</v>
      </c>
      <c r="E77" s="98">
        <v>650</v>
      </c>
      <c r="F77" s="98">
        <v>540</v>
      </c>
      <c r="G77" s="98">
        <v>17</v>
      </c>
      <c r="H77" s="98">
        <v>50</v>
      </c>
      <c r="I77" s="98">
        <v>25</v>
      </c>
      <c r="J77" s="98">
        <v>25</v>
      </c>
      <c r="K77" s="98">
        <v>84</v>
      </c>
      <c r="L77" s="98">
        <v>165</v>
      </c>
      <c r="M77" s="98">
        <v>75</v>
      </c>
      <c r="N77" s="98">
        <v>685</v>
      </c>
      <c r="O77" s="93"/>
    </row>
    <row r="78" spans="1:15" x14ac:dyDescent="0.2">
      <c r="A78" s="102" t="s">
        <v>108</v>
      </c>
      <c r="B78" s="104">
        <v>104500</v>
      </c>
      <c r="C78" s="98">
        <v>1220</v>
      </c>
      <c r="D78" s="98">
        <v>300</v>
      </c>
      <c r="E78" s="98">
        <v>650</v>
      </c>
      <c r="F78" s="98">
        <v>540</v>
      </c>
      <c r="G78" s="98">
        <v>17</v>
      </c>
      <c r="H78" s="98">
        <v>50</v>
      </c>
      <c r="I78" s="98">
        <v>25</v>
      </c>
      <c r="J78" s="98">
        <v>25</v>
      </c>
      <c r="K78" s="98">
        <v>84</v>
      </c>
      <c r="L78" s="98">
        <v>165</v>
      </c>
      <c r="M78" s="98">
        <v>75</v>
      </c>
      <c r="N78" s="98">
        <v>685</v>
      </c>
      <c r="O78" s="93"/>
    </row>
    <row r="79" spans="1:15" x14ac:dyDescent="0.2">
      <c r="A79" s="137" t="s">
        <v>124</v>
      </c>
      <c r="B79" s="98">
        <v>0</v>
      </c>
      <c r="C79" s="98">
        <v>0</v>
      </c>
      <c r="D79" s="98">
        <v>0</v>
      </c>
      <c r="E79" s="98">
        <v>0</v>
      </c>
      <c r="F79" s="98">
        <v>0</v>
      </c>
      <c r="G79" s="98">
        <v>0</v>
      </c>
      <c r="H79" s="98">
        <v>0</v>
      </c>
      <c r="I79" s="98">
        <v>0</v>
      </c>
      <c r="J79" s="98">
        <v>0</v>
      </c>
      <c r="K79" s="98">
        <v>0</v>
      </c>
      <c r="L79" s="98">
        <v>0</v>
      </c>
      <c r="M79" s="98">
        <v>0</v>
      </c>
      <c r="N79" s="98">
        <v>0</v>
      </c>
      <c r="O79" s="93"/>
    </row>
    <row r="80" spans="1:15" x14ac:dyDescent="0.2">
      <c r="A80" s="102" t="s">
        <v>115</v>
      </c>
      <c r="B80" s="104">
        <v>88500</v>
      </c>
      <c r="C80" s="98">
        <v>1220</v>
      </c>
      <c r="D80" s="98">
        <v>300</v>
      </c>
      <c r="E80" s="98">
        <v>650</v>
      </c>
      <c r="F80" s="98">
        <v>540</v>
      </c>
      <c r="G80" s="98">
        <v>17</v>
      </c>
      <c r="H80" s="98">
        <v>50</v>
      </c>
      <c r="I80" s="98">
        <v>25</v>
      </c>
      <c r="J80" s="98">
        <v>25</v>
      </c>
      <c r="K80" s="98">
        <v>84</v>
      </c>
      <c r="L80" s="98">
        <v>165</v>
      </c>
      <c r="M80" s="98">
        <v>75</v>
      </c>
      <c r="N80" s="98">
        <v>685</v>
      </c>
      <c r="O80" s="93"/>
    </row>
    <row r="81" spans="1:15" x14ac:dyDescent="0.2">
      <c r="A81" s="102" t="s">
        <v>116</v>
      </c>
      <c r="B81" s="104">
        <v>91100</v>
      </c>
      <c r="C81" s="98">
        <v>1220</v>
      </c>
      <c r="D81" s="98">
        <v>300</v>
      </c>
      <c r="E81" s="98">
        <v>650</v>
      </c>
      <c r="F81" s="98">
        <v>540</v>
      </c>
      <c r="G81" s="98">
        <v>17</v>
      </c>
      <c r="H81" s="98">
        <v>50</v>
      </c>
      <c r="I81" s="98">
        <v>25</v>
      </c>
      <c r="J81" s="98">
        <v>25</v>
      </c>
      <c r="K81" s="98">
        <v>84</v>
      </c>
      <c r="L81" s="98">
        <v>165</v>
      </c>
      <c r="M81" s="98">
        <v>75</v>
      </c>
      <c r="N81" s="98">
        <v>685</v>
      </c>
      <c r="O81" s="93"/>
    </row>
    <row r="82" spans="1:15" x14ac:dyDescent="0.2">
      <c r="A82" s="102" t="s">
        <v>117</v>
      </c>
      <c r="B82" s="104">
        <v>92400</v>
      </c>
      <c r="C82" s="98">
        <v>1220</v>
      </c>
      <c r="D82" s="98">
        <v>300</v>
      </c>
      <c r="E82" s="98">
        <v>650</v>
      </c>
      <c r="F82" s="98">
        <v>540</v>
      </c>
      <c r="G82" s="98">
        <v>17</v>
      </c>
      <c r="H82" s="98">
        <v>50</v>
      </c>
      <c r="I82" s="98">
        <v>25</v>
      </c>
      <c r="J82" s="98">
        <v>25</v>
      </c>
      <c r="K82" s="98">
        <v>84</v>
      </c>
      <c r="L82" s="98">
        <v>165</v>
      </c>
      <c r="M82" s="98">
        <v>75</v>
      </c>
      <c r="N82" s="98">
        <v>685</v>
      </c>
      <c r="O82" s="93"/>
    </row>
    <row r="83" spans="1:15" x14ac:dyDescent="0.2">
      <c r="A83" s="102" t="s">
        <v>118</v>
      </c>
      <c r="B83" s="104">
        <v>93700</v>
      </c>
      <c r="C83" s="98">
        <v>1220</v>
      </c>
      <c r="D83" s="98">
        <v>300</v>
      </c>
      <c r="E83" s="98">
        <v>650</v>
      </c>
      <c r="F83" s="98">
        <v>540</v>
      </c>
      <c r="G83" s="98">
        <v>17</v>
      </c>
      <c r="H83" s="98">
        <v>50</v>
      </c>
      <c r="I83" s="98">
        <v>25</v>
      </c>
      <c r="J83" s="98">
        <v>25</v>
      </c>
      <c r="K83" s="98">
        <v>84</v>
      </c>
      <c r="L83" s="98">
        <v>165</v>
      </c>
      <c r="M83" s="98">
        <v>75</v>
      </c>
      <c r="N83" s="98">
        <v>685</v>
      </c>
      <c r="O83" s="93"/>
    </row>
    <row r="84" spans="1:15" x14ac:dyDescent="0.2">
      <c r="A84" s="102" t="s">
        <v>119</v>
      </c>
      <c r="B84" s="104">
        <v>96000</v>
      </c>
      <c r="C84" s="98">
        <v>1220</v>
      </c>
      <c r="D84" s="98">
        <v>300</v>
      </c>
      <c r="E84" s="98">
        <v>650</v>
      </c>
      <c r="F84" s="98">
        <v>540</v>
      </c>
      <c r="G84" s="98">
        <v>17</v>
      </c>
      <c r="H84" s="98">
        <v>50</v>
      </c>
      <c r="I84" s="98">
        <v>25</v>
      </c>
      <c r="J84" s="98">
        <v>25</v>
      </c>
      <c r="K84" s="98">
        <v>84</v>
      </c>
      <c r="L84" s="98">
        <v>165</v>
      </c>
      <c r="M84" s="98">
        <v>75</v>
      </c>
      <c r="N84" s="98">
        <v>685</v>
      </c>
      <c r="O84" s="93"/>
    </row>
    <row r="85" spans="1:15" x14ac:dyDescent="0.2">
      <c r="A85" s="102" t="s">
        <v>120</v>
      </c>
      <c r="B85" s="104">
        <v>97200</v>
      </c>
      <c r="C85" s="98">
        <v>1220</v>
      </c>
      <c r="D85" s="98">
        <v>300</v>
      </c>
      <c r="E85" s="98">
        <v>650</v>
      </c>
      <c r="F85" s="98">
        <v>540</v>
      </c>
      <c r="G85" s="98">
        <v>17</v>
      </c>
      <c r="H85" s="98">
        <v>50</v>
      </c>
      <c r="I85" s="98">
        <v>25</v>
      </c>
      <c r="J85" s="98">
        <v>25</v>
      </c>
      <c r="K85" s="98">
        <v>84</v>
      </c>
      <c r="L85" s="98">
        <v>165</v>
      </c>
      <c r="M85" s="98">
        <v>75</v>
      </c>
      <c r="N85" s="98">
        <v>685</v>
      </c>
      <c r="O85" s="93"/>
    </row>
    <row r="86" spans="1:15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</row>
    <row r="87" spans="1:15" x14ac:dyDescent="0.2">
      <c r="O87" s="93"/>
    </row>
    <row r="88" spans="1:15" x14ac:dyDescent="0.2">
      <c r="O88" s="93"/>
    </row>
    <row r="89" spans="1:15" x14ac:dyDescent="0.2">
      <c r="O89" s="93"/>
    </row>
    <row r="90" spans="1:15" x14ac:dyDescent="0.2">
      <c r="O90" s="93"/>
    </row>
    <row r="91" spans="1:15" x14ac:dyDescent="0.2">
      <c r="O91" s="93"/>
    </row>
    <row r="92" spans="1:15" x14ac:dyDescent="0.2">
      <c r="O92" s="93"/>
    </row>
    <row r="93" spans="1:15" x14ac:dyDescent="0.2">
      <c r="O93" s="93"/>
    </row>
    <row r="94" spans="1:15" x14ac:dyDescent="0.2">
      <c r="O94" s="93"/>
    </row>
    <row r="95" spans="1:15" x14ac:dyDescent="0.2">
      <c r="O95" s="93"/>
    </row>
    <row r="96" spans="1:15" x14ac:dyDescent="0.2">
      <c r="O96" s="93"/>
    </row>
    <row r="97" spans="15:15" x14ac:dyDescent="0.2">
      <c r="O97" s="93"/>
    </row>
    <row r="98" spans="15:15" x14ac:dyDescent="0.2">
      <c r="O98" s="93"/>
    </row>
  </sheetData>
  <mergeCells count="6">
    <mergeCell ref="A55:N55"/>
    <mergeCell ref="A49:N49"/>
    <mergeCell ref="A36:A41"/>
    <mergeCell ref="A1:N1"/>
    <mergeCell ref="A19:A21"/>
    <mergeCell ref="A30:A3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ESTIMATOR WW</vt:lpstr>
      <vt:lpstr>ESTIMATOR SUN-THU SLEEPOVER</vt:lpstr>
      <vt:lpstr>LA GIBIER SMALL WEDDINGS</vt:lpstr>
      <vt:lpstr>DATA</vt:lpstr>
      <vt:lpstr>DropdownList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Inge Merrington</dc:creator>
  <cp:keywords/>
  <dc:description/>
  <cp:lastModifiedBy>Janike Joubert</cp:lastModifiedBy>
  <cp:revision/>
  <dcterms:created xsi:type="dcterms:W3CDTF">2021-01-26T13:55:08Z</dcterms:created>
  <dcterms:modified xsi:type="dcterms:W3CDTF">2025-12-19T08:14:49Z</dcterms:modified>
  <cp:category/>
  <cp:contentStatus/>
</cp:coreProperties>
</file>